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0" windowWidth="29040" windowHeight="15840" tabRatio="952" activeTab="3"/>
  </bookViews>
  <sheets>
    <sheet name="General Instructions" sheetId="1" r:id="rId1"/>
    <sheet name="Section A" sheetId="2" r:id="rId2"/>
    <sheet name="ICI" sheetId="3" r:id="rId3"/>
    <sheet name="Section B" sheetId="4" r:id="rId4"/>
    <sheet name="Certification " sheetId="5" r:id="rId5"/>
    <sheet name="Sheet1" sheetId="6" state="hidden" r:id="rId6"/>
    <sheet name="Personnel" sheetId="7" state="hidden" r:id="rId7"/>
    <sheet name="Fringe Benefits" sheetId="8" state="hidden" r:id="rId8"/>
    <sheet name="Travel" sheetId="9" state="hidden" r:id="rId9"/>
    <sheet name="Equipment " sheetId="10" state="hidden" r:id="rId10"/>
    <sheet name="Supplies" sheetId="11" state="hidden" r:id="rId11"/>
    <sheet name="Contractual Services" sheetId="12" r:id="rId12"/>
    <sheet name="Consultant" sheetId="13" state="hidden" r:id="rId13"/>
    <sheet name="Construction " sheetId="14" r:id="rId14"/>
    <sheet name="Occupancy " sheetId="15" state="hidden" r:id="rId15"/>
    <sheet name="R &amp; D " sheetId="16" state="hidden" r:id="rId16"/>
    <sheet name="Telecommunications " sheetId="17" state="hidden" r:id="rId17"/>
    <sheet name="Training &amp; Education" sheetId="18" state="hidden" r:id="rId18"/>
    <sheet name="Direct Administrative " sheetId="19" state="hidden" r:id="rId19"/>
    <sheet name="Miscellaneous (other) Costs " sheetId="20" r:id="rId20"/>
    <sheet name="Acquisition" sheetId="21" r:id="rId21"/>
    <sheet name="Indirect Costs " sheetId="22" state="hidden" r:id="rId22"/>
    <sheet name="Narrative Summary " sheetId="23" r:id="rId23"/>
    <sheet name="Agency Approval" sheetId="24" r:id="rId24"/>
  </sheets>
  <definedNames>
    <definedName name="OLE_LINK1" localSheetId="23">'Agency Approval'!#REF!</definedName>
    <definedName name="OLE_LINK2" localSheetId="23">'Agency Approval'!#REF!</definedName>
    <definedName name="OLE_LINK4" localSheetId="0">'General Instructions'!#REF!</definedName>
    <definedName name="_xlnm.Print_Area" localSheetId="20">'Acquisition'!$A$1:$F$21</definedName>
    <definedName name="_xlnm.Print_Area" localSheetId="13">'Construction '!$A$1:$C$18</definedName>
    <definedName name="_xlnm.Print_Area" localSheetId="12">'Consultant'!$A$1:$G$35</definedName>
    <definedName name="_xlnm.Print_Area" localSheetId="11">'Contractual Services'!$A$1:$C$24</definedName>
    <definedName name="_xlnm.Print_Area" localSheetId="18">'Direct Administrative '!$A$1:$G$19</definedName>
    <definedName name="_xlnm.Print_Area" localSheetId="9">'Equipment '!$A$1:$D$19</definedName>
    <definedName name="_xlnm.Print_Area" localSheetId="7">'Fringe Benefits'!$A$1:$E$21</definedName>
    <definedName name="_xlnm.Print_Area" localSheetId="0">'General Instructions'!$A$1:$P$90</definedName>
    <definedName name="_xlnm.Print_Area" localSheetId="2">'ICI'!$B$2:$Q$32</definedName>
    <definedName name="_xlnm.Print_Area" localSheetId="21">'Indirect Costs '!$A$1:$D$18</definedName>
    <definedName name="_xlnm.Print_Area" localSheetId="19">'Miscellaneous (other) Costs '!$A$1:$F$21</definedName>
    <definedName name="_xlnm.Print_Area" localSheetId="22">'Narrative Summary '!$A$1:$G$25</definedName>
    <definedName name="_xlnm.Print_Area" localSheetId="14">'Occupancy '!$A$1:$F$20</definedName>
    <definedName name="_xlnm.Print_Area" localSheetId="6">'Personnel'!$A$1:$G$22</definedName>
    <definedName name="_xlnm.Print_Area" localSheetId="15">'R &amp; D '!$A$1:$C$18</definedName>
    <definedName name="_xlnm.Print_Area" localSheetId="1">'Section A'!$A$1:$F$30</definedName>
    <definedName name="_xlnm.Print_Area" localSheetId="3">'Section B'!$A$1:$C$32</definedName>
    <definedName name="_xlnm.Print_Area" localSheetId="10">'Supplies'!$A$1:$D$22</definedName>
    <definedName name="_xlnm.Print_Area" localSheetId="16">'Telecommunications '!$A$1:$F$20</definedName>
    <definedName name="_xlnm.Print_Area" localSheetId="17">'Training &amp; Education'!$A$1:$F$20</definedName>
    <definedName name="_xlnm.Print_Area" localSheetId="8">'Travel'!$A$1:$G$21</definedName>
    <definedName name="_xlnm.Print_Titles" localSheetId="20">'Acquisition'!$2:$2</definedName>
    <definedName name="_xlnm.Print_Titles" localSheetId="13">'Construction '!$2:$2</definedName>
    <definedName name="_xlnm.Print_Titles" localSheetId="12">'Consultant'!$2:$2</definedName>
    <definedName name="_xlnm.Print_Titles" localSheetId="11">'Contractual Services'!$2:$4</definedName>
    <definedName name="_xlnm.Print_Titles" localSheetId="18">'Direct Administrative '!$2:$2</definedName>
    <definedName name="_xlnm.Print_Titles" localSheetId="9">'Equipment '!$2:$2</definedName>
    <definedName name="_xlnm.Print_Titles" localSheetId="7">'Fringe Benefits'!$2:$2</definedName>
    <definedName name="_xlnm.Print_Titles" localSheetId="21">'Indirect Costs '!$2:$2</definedName>
    <definedName name="_xlnm.Print_Titles" localSheetId="19">'Miscellaneous (other) Costs '!$2:$2</definedName>
    <definedName name="_xlnm.Print_Titles" localSheetId="22">'Narrative Summary '!$2:$2</definedName>
    <definedName name="_xlnm.Print_Titles" localSheetId="14">'Occupancy '!$2:$2</definedName>
    <definedName name="_xlnm.Print_Titles" localSheetId="6">'Personnel'!$2:$2</definedName>
    <definedName name="_xlnm.Print_Titles" localSheetId="15">'R &amp; D '!$2:$2</definedName>
    <definedName name="_xlnm.Print_Titles" localSheetId="1">'Section A'!$8:$8</definedName>
    <definedName name="_xlnm.Print_Titles" localSheetId="3">'Section B'!$11:$11</definedName>
    <definedName name="_xlnm.Print_Titles" localSheetId="10">'Supplies'!$2:$2</definedName>
    <definedName name="_xlnm.Print_Titles" localSheetId="16">'Telecommunications '!$2:$2</definedName>
    <definedName name="_xlnm.Print_Titles" localSheetId="17">'Training &amp; Education'!$2:$2</definedName>
    <definedName name="_xlnm.Print_Titles" localSheetId="8">'Travel'!$2:$2</definedName>
  </definedNames>
  <calcPr fullCalcOnLoad="1"/>
</workbook>
</file>

<file path=xl/sharedStrings.xml><?xml version="1.0" encoding="utf-8"?>
<sst xmlns="http://schemas.openxmlformats.org/spreadsheetml/2006/main" count="594" uniqueCount="345">
  <si>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</si>
  <si>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</si>
  <si>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</si>
  <si>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</si>
  <si>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</si>
  <si>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</si>
  <si>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</si>
  <si>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</si>
  <si>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</si>
  <si>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</si>
  <si>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</si>
  <si>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</si>
  <si>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</si>
  <si>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</si>
  <si>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</si>
  <si>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</si>
  <si>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</si>
  <si>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</si>
  <si>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</si>
  <si>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</si>
  <si>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</si>
  <si>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</si>
  <si>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</si>
  <si>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r>
      <rPr>
        <b/>
        <sz val="14"/>
        <color indexed="8"/>
        <rFont val="Times New Roman"/>
        <family val="1"/>
      </rPr>
      <t xml:space="preserve">CERTIFICATION </t>
    </r>
    <r>
      <rPr>
        <b/>
        <sz val="10"/>
        <color indexed="8"/>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</si>
  <si>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</si>
  <si>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</si>
  <si>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</si>
  <si>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</si>
  <si>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</si>
  <si>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</si>
  <si>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</si>
  <si>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</si>
  <si>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</si>
  <si>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</si>
  <si>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</si>
  <si>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indexed="8"/>
        <rFont val="Times New Roman"/>
        <family val="1"/>
      </rPr>
      <t>(Yr./Mo./Hr.)</t>
    </r>
  </si>
  <si>
    <t xml:space="preserve">NON-State Total </t>
  </si>
  <si>
    <t xml:space="preserve">Total Personnel </t>
  </si>
  <si>
    <t xml:space="preserve">Personnel Narrative (State): </t>
  </si>
  <si>
    <r>
      <t xml:space="preserve">Personnel Narrative (Non-State) </t>
    </r>
    <r>
      <rPr>
        <i/>
        <sz val="10"/>
        <color indexed="8"/>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</si>
  <si>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</si>
  <si>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</si>
  <si>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</si>
  <si>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</si>
  <si>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</si>
  <si>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</si>
  <si>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</si>
  <si>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</si>
  <si>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</si>
  <si>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indexed="8"/>
        <rFont val="Times New Roman"/>
        <family val="1"/>
      </rPr>
      <t xml:space="preserve">i.e. "Match" or "Other Funding" </t>
    </r>
  </si>
  <si>
    <t>Quantity</t>
  </si>
  <si>
    <t xml:space="preserve">Equipment Narrative (State): </t>
  </si>
  <si>
    <r>
      <t xml:space="preserve">Equipment Narrative (Non-State) </t>
    </r>
    <r>
      <rPr>
        <i/>
        <sz val="10"/>
        <color indexed="8"/>
        <rFont val="Times New Roman"/>
        <family val="1"/>
      </rPr>
      <t xml:space="preserve">i.e. "Match" or "Other Funding" </t>
    </r>
  </si>
  <si>
    <t>Total Equipment</t>
  </si>
  <si>
    <t>Quantity/ Duration</t>
  </si>
  <si>
    <r>
      <t xml:space="preserve">Supplies Narrative (Non-State) </t>
    </r>
    <r>
      <rPr>
        <i/>
        <sz val="10"/>
        <color indexed="8"/>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</si>
  <si>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</si>
  <si>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</si>
  <si>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</si>
  <si>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</si>
  <si>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</si>
  <si>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</si>
  <si>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indexed="8"/>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</si>
  <si>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</si>
  <si>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</si>
  <si>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</si>
  <si>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indexed="8"/>
        <rFont val="Times New Roman"/>
        <family val="1"/>
      </rPr>
      <t xml:space="preserve">i.e. "Match" or "Other Funding" </t>
    </r>
  </si>
  <si>
    <t xml:space="preserve">Total Occupancy </t>
  </si>
  <si>
    <t xml:space="preserve">R &amp; D Narrative (State): </t>
  </si>
  <si>
    <r>
      <t xml:space="preserve">R &amp; D Narrative (Non-State) </t>
    </r>
    <r>
      <rPr>
        <i/>
        <sz val="10"/>
        <color indexed="8"/>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</si>
  <si>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</si>
  <si>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</si>
  <si>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indexed="8"/>
        <rFont val="Times New Roman"/>
        <family val="1"/>
      </rPr>
      <t xml:space="preserve">i.e. "Match" or "Other Funding" </t>
    </r>
  </si>
  <si>
    <t xml:space="preserve">Training &amp; Education Narrative (State): </t>
  </si>
  <si>
    <r>
      <t xml:space="preserve">Training &amp; Education Narrative (Non-State) </t>
    </r>
    <r>
      <rPr>
        <i/>
        <sz val="10"/>
        <color indexed="8"/>
        <rFont val="Times New Roman"/>
        <family val="1"/>
      </rPr>
      <t xml:space="preserve">i.e. "Match" or "Other Funding" </t>
    </r>
  </si>
  <si>
    <t xml:space="preserve">Total Training &amp; Education </t>
  </si>
  <si>
    <t>Total Direct Administrative Costs</t>
  </si>
  <si>
    <t>Consult with Program Office before budgeting Construction costs.</t>
  </si>
  <si>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</si>
  <si>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</si>
  <si>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</si>
  <si>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</si>
  <si>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</si>
  <si>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</si>
  <si>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</si>
  <si>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</si>
  <si>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</si>
  <si>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</si>
  <si>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</si>
  <si>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</si>
  <si>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</si>
  <si>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</si>
  <si>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</si>
  <si>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 xml:space="preserve">     State Request</t>
  </si>
  <si>
    <t xml:space="preserve">13. Direct Administrative costs </t>
  </si>
  <si>
    <t>17.  Indirect Costs* (see below)</t>
  </si>
  <si>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</si>
  <si>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</si>
  <si>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indexed="8"/>
        <rFont val="Times New Roman"/>
        <family val="1"/>
      </rPr>
      <t xml:space="preserve">i.e. "Match" or "Other Funding" </t>
    </r>
  </si>
  <si>
    <t xml:space="preserve">Total Telecommunications </t>
  </si>
  <si>
    <r>
      <t xml:space="preserve">Indirect Cost Narrative (Non-State) </t>
    </r>
    <r>
      <rPr>
        <i/>
        <sz val="10"/>
        <color indexed="8"/>
        <rFont val="Times New Roman"/>
        <family val="1"/>
      </rPr>
      <t xml:space="preserve">i.e. "Match" or "Other Funding" </t>
    </r>
  </si>
  <si>
    <t xml:space="preserve">Total Indirect Costs </t>
  </si>
  <si>
    <t xml:space="preserve">Other Costs Narrative (State): </t>
  </si>
  <si>
    <r>
      <t xml:space="preserve">Other Cost Narrative (Non-State) </t>
    </r>
    <r>
      <rPr>
        <i/>
        <sz val="10"/>
        <color indexed="8"/>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</si>
  <si>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</si>
  <si>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</si>
  <si>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</si>
  <si>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</si>
  <si>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</si>
  <si>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</si>
  <si>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</si>
  <si>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</si>
  <si>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</si>
  <si>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</si>
  <si>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</si>
  <si>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</si>
  <si>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</si>
  <si>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</si>
  <si>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</si>
  <si>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</si>
  <si>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</si>
  <si>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</si>
  <si>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</si>
  <si>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</si>
  <si>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</si>
  <si>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</si>
  <si>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</si>
  <si>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</si>
  <si>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</si>
  <si>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</si>
  <si>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</si>
  <si>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</si>
  <si>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</si>
  <si>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</si>
  <si>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</si>
  <si>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</si>
  <si>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</si>
  <si>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</si>
  <si>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</si>
  <si>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</si>
  <si>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</si>
  <si>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</si>
  <si>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</si>
  <si>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</si>
  <si>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</si>
  <si>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</si>
  <si>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</si>
  <si>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</si>
  <si>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</si>
  <si>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</si>
  <si>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</si>
  <si>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</si>
  <si>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</si>
  <si>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</si>
  <si>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</si>
  <si>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</si>
  <si>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</si>
  <si>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</si>
  <si>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</si>
  <si>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</si>
  <si>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</si>
  <si>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</si>
  <si>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</si>
  <si>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</si>
  <si>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</si>
  <si>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</si>
  <si>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</si>
  <si>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</si>
  <si>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</si>
  <si>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</si>
  <si>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</si>
  <si>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</si>
  <si>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</si>
  <si>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</si>
  <si>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</si>
  <si>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</si>
  <si>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</si>
  <si>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</si>
  <si>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</si>
  <si>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</si>
  <si>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</si>
  <si>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</si>
  <si>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val="single"/>
        <sz val="20"/>
        <color indexed="8"/>
        <rFont val="Times New Roman"/>
        <family val="1"/>
      </rPr>
      <t xml:space="preserve"> – Budget Summary</t>
    </r>
  </si>
  <si>
    <r>
      <t>Section B</t>
    </r>
    <r>
      <rPr>
        <u val="single"/>
        <sz val="20"/>
        <color indexed="8"/>
        <rFont val="Times New Roman"/>
        <family val="1"/>
      </rPr>
      <t xml:space="preserve"> - Budget Summary</t>
    </r>
  </si>
  <si>
    <r>
      <t>Section C</t>
    </r>
    <r>
      <rPr>
        <u val="single"/>
        <sz val="20"/>
        <color indexed="8"/>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</si>
  <si>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</si>
  <si>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</si>
  <si>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</si>
  <si>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</si>
  <si>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val="single"/>
        <sz val="16"/>
        <color indexed="8"/>
        <rFont val="Times New Roman"/>
        <family val="1"/>
      </rPr>
      <t xml:space="preserve"> - Budget Worksheet &amp; Narrative</t>
    </r>
  </si>
  <si>
    <t>Please see detail worksheet and narrative section for further descriptions and explanations of budgetary line items</t>
  </si>
  <si>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</si>
  <si>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</si>
  <si>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</si>
  <si>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</si>
  <si>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</si>
  <si>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</si>
  <si>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</si>
  <si>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val="single"/>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</si>
  <si>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</si>
  <si>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val="single"/>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</si>
  <si>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</si>
  <si>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</si>
  <si>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</si>
  <si>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indexed="8"/>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</si>
  <si>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</si>
  <si>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</si>
  <si>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</si>
  <si>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</si>
  <si>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</si>
  <si>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</si>
  <si>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</si>
  <si>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</si>
  <si>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</si>
  <si>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</si>
  <si>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</si>
  <si>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</si>
  <si>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</si>
  <si>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</si>
  <si>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indexed="8"/>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</si>
  <si>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</si>
  <si>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</si>
  <si>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</si>
  <si>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</si>
  <si>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</si>
  <si>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</si>
  <si>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</si>
  <si>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</si>
  <si>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</si>
  <si>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indexed="8"/>
        <rFont val="Times New Roman"/>
        <family val="1"/>
      </rPr>
      <t>15</t>
    </r>
    <r>
      <rPr>
        <b/>
        <sz val="11"/>
        <color indexed="8"/>
        <rFont val="Times New Roman"/>
        <family val="1"/>
      </rPr>
      <t xml:space="preserve">. A. </t>
    </r>
    <r>
      <rPr>
        <b/>
        <i/>
        <u val="single"/>
        <sz val="11"/>
        <color indexed="8"/>
        <rFont val="Times New Roman"/>
        <family val="1"/>
      </rPr>
      <t xml:space="preserve">Grant Exclusive Line Item(s) </t>
    </r>
  </si>
  <si>
    <r>
      <t xml:space="preserve">      B. </t>
    </r>
    <r>
      <rPr>
        <b/>
        <i/>
        <u val="single"/>
        <sz val="11"/>
        <color indexed="8"/>
        <rFont val="Times New Roman"/>
        <family val="1"/>
      </rPr>
      <t xml:space="preserve">Grant Exclusive Line Item(s) </t>
    </r>
  </si>
  <si>
    <t xml:space="preserve">18. Total Costs State Grant Funds  (16 &amp;17) </t>
  </si>
  <si>
    <t>S E C T I O N   B   -- NON STATE OF ILLINOIS  FUNDS</t>
  </si>
  <si>
    <t>NON-STATE Funds Total</t>
  </si>
  <si>
    <r>
      <t xml:space="preserve">Grantee Match Requirement ________ % </t>
    </r>
    <r>
      <rPr>
        <i/>
        <sz val="11"/>
        <color indexed="1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</si>
  <si>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</si>
  <si>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</si>
  <si>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</si>
  <si>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</si>
  <si>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</si>
  <si>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</si>
  <si>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</si>
  <si>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</si>
  <si>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</si>
  <si>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</si>
  <si>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</si>
  <si>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</si>
  <si>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</si>
  <si>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</si>
  <si>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</si>
  <si>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</si>
  <si>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</si>
  <si>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</si>
  <si>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</si>
  <si>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</si>
  <si>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</si>
  <si>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</si>
  <si>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</si>
  <si>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</si>
  <si>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</si>
  <si>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</si>
  <si>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</si>
  <si>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</si>
  <si>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</si>
  <si>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</si>
  <si>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1. Personnel (Salaries &amp; Wages)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</si>
  <si>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</si>
  <si>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</si>
  <si>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</si>
  <si>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</si>
  <si>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</si>
  <si>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</si>
  <si>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</si>
  <si>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</si>
  <si>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</si>
  <si>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</si>
  <si>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</si>
  <si>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</si>
  <si>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</si>
  <si>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</si>
  <si>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</si>
  <si>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</si>
  <si>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</si>
  <si>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</si>
  <si>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</si>
  <si>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</si>
  <si>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</si>
  <si>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</si>
  <si>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</si>
  <si>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</si>
  <si>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</si>
  <si>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</si>
  <si>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</si>
  <si>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</si>
  <si>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</si>
  <si>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</si>
  <si>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</si>
  <si>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</si>
  <si>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</si>
  <si>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</si>
  <si>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</si>
  <si>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</si>
  <si>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</si>
  <si>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</si>
  <si>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</si>
  <si>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</si>
  <si>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indexed="8"/>
        <rFont val="Times New Roman"/>
        <family val="1"/>
      </rPr>
      <t xml:space="preserve">i.e. "Match" or "Other Funding" </t>
    </r>
  </si>
  <si>
    <t xml:space="preserve">Consultant Expenses Narrative (State): </t>
  </si>
  <si>
    <r>
      <t xml:space="preserve">Consultant Expenses Narrative (Non-State) </t>
    </r>
    <r>
      <rPr>
        <i/>
        <sz val="10"/>
        <color indexed="8"/>
        <rFont val="Times New Roman"/>
        <family val="1"/>
      </rPr>
      <t xml:space="preserve">i.e. "Match" or "Other Funding" </t>
    </r>
  </si>
  <si>
    <t>If you need to insert rows, insert them between existing rows that total up to the formula in column F</t>
  </si>
  <si>
    <t>Position(s)</t>
  </si>
  <si>
    <t>Purpose of Travel/Items</t>
  </si>
  <si>
    <t>Base:</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</si>
  <si>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</si>
  <si>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t>Rate:</t>
  </si>
  <si>
    <t>Total Cost</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</si>
  <si>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</si>
  <si>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t>UEI#</t>
  </si>
  <si>
    <t>If you need to insert rows, insert them between existing rows that total up to the formula in column E</t>
  </si>
  <si>
    <t xml:space="preserve">Supplies Narrative (State): </t>
  </si>
  <si>
    <t>CDBG-CV Urban Shelter Program.</t>
  </si>
  <si>
    <t>X</t>
  </si>
  <si>
    <t xml:space="preserve">Acquisition </t>
  </si>
  <si>
    <t xml:space="preserve">9. Acquisition </t>
  </si>
  <si>
    <r>
      <rPr>
        <b/>
        <sz val="10"/>
        <color indexed="8"/>
        <rFont val="Times New Roman"/>
        <family val="1"/>
      </rPr>
      <t>15). Acquisition</t>
    </r>
    <r>
      <rPr>
        <sz val="10"/>
        <color indexed="8"/>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</si>
  <si>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t>Total Acquisition</t>
  </si>
  <si>
    <t xml:space="preserve">Acquisition Narrative (State): </t>
  </si>
  <si>
    <t>3351-2722</t>
  </si>
  <si>
    <t>420-75-3351</t>
  </si>
  <si>
    <t>City of Chicago, Department of Housing</t>
  </si>
  <si>
    <t>MGP9V14KFTR6</t>
  </si>
  <si>
    <t>Lissette Castañeda</t>
  </si>
  <si>
    <t>Commissioner of Housing</t>
  </si>
  <si>
    <r>
      <t xml:space="preserve">Acquisition Narrative (Non-State) </t>
    </r>
    <r>
      <rPr>
        <i/>
        <sz val="10"/>
        <color indexed="8"/>
        <rFont val="Times New Roman"/>
        <family val="1"/>
      </rPr>
      <t xml:space="preserve">i.e. "Match" or "Other Funding" </t>
    </r>
  </si>
  <si>
    <t>N/A - applicant will use local funds for acquisition costs.</t>
  </si>
  <si>
    <t>Applicant will provide approximately $1,722,000 through a combination of STSC bond proceeds and local funding sources in the acquisition.</t>
  </si>
  <si>
    <t>Acquisition of Property</t>
  </si>
  <si>
    <t xml:space="preserve">Homeless Facilities Construction, Conversion, Renovation or Rehabilitation </t>
  </si>
  <si>
    <t>Executive Director</t>
  </si>
  <si>
    <t>Unity Parenting &amp; Counseling, Inc.</t>
  </si>
  <si>
    <t>Architecture, Design, and Engineering costs that are procured by delegate</t>
  </si>
  <si>
    <t>Subaward (2CFR200.92) from City of Chicago to Unity Parenting &amp; Counseling, Inc. for Homeless Facilities conversion to Non-Congregate Shelter</t>
  </si>
  <si>
    <t>This funding will go towards the conversion of the existing facility to a non-congregate shelter (NCS). The City of Chicago Department of Housing (DOH) will subaward these funds towards Unity to perform the related conversion activities.</t>
  </si>
  <si>
    <t>Locally committed funds for Homeless Facilities conversion to Non-Congregate Shelter</t>
  </si>
  <si>
    <t>City and Unity will be providing $475,775 through STSC bond proceeds and other local funding sources for architecture, design, and engineering of the facility to guide capital renovations and conversion of the facility into a non-congregate shelter.
The City and Unity will expend additional funds beyond the $2 million grant maximum towards the conversion of the existing facility to a non-congregate shelter (NCS). Current estimate is $10,183 above the $2 million.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</si>
</sst>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17">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8"/>
      <name val="Times New Roman"/>
      <family val="1"/>
    </font>
    <font>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u val="single"/>
      <sz val="10"/>
      <color indexed="8"/>
      <name val="Times New Roman"/>
      <family val="1"/>
    </font>
    <font>
      <b/>
      <u val="single"/>
      <sz val="10"/>
      <name val="Times New Roman"/>
      <family val="1"/>
    </font>
    <font>
      <b/>
      <i/>
      <u val="single"/>
      <sz val="10"/>
      <name val="Times New Roman"/>
      <family val="1"/>
    </font>
    <font>
      <b/>
      <i/>
      <u val="single"/>
      <sz val="11"/>
      <color indexed="8"/>
      <name val="Times New Roman"/>
      <family val="1"/>
    </font>
    <font>
      <b/>
      <i/>
      <sz val="9"/>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u val="single"/>
      <sz val="20"/>
      <color indexed="8"/>
      <name val="Times New Roman"/>
      <family val="1"/>
    </font>
    <font>
      <u val="single"/>
      <sz val="16"/>
      <color indexed="8"/>
      <name val="Times New Roman"/>
      <family val="1"/>
    </font>
    <font>
      <i/>
      <sz val="11"/>
      <color indexed="10"/>
      <name val="Times New Roman"/>
      <family val="1"/>
    </font>
    <font>
      <sz val="9"/>
      <name val="Times New Roman"/>
      <family val="1"/>
    </font>
    <font>
      <i/>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8"/>
      <color indexed="8"/>
      <name val="Times New Roman"/>
      <family val="1"/>
    </font>
    <font>
      <sz val="10"/>
      <color indexed="8"/>
      <name val="Calibri"/>
      <family val="2"/>
    </font>
    <font>
      <b/>
      <i/>
      <sz val="11"/>
      <color indexed="8"/>
      <name val="Times New Roman"/>
      <family val="1"/>
    </font>
    <font>
      <b/>
      <i/>
      <sz val="10"/>
      <color indexed="8"/>
      <name val="Times New Roman"/>
      <family val="1"/>
    </font>
    <font>
      <i/>
      <sz val="11"/>
      <color indexed="8"/>
      <name val="Calibri"/>
      <family val="2"/>
    </font>
    <font>
      <u val="single"/>
      <sz val="11"/>
      <color indexed="8"/>
      <name val="Times New Roman"/>
      <family val="1"/>
    </font>
    <font>
      <sz val="9"/>
      <color indexed="10"/>
      <name val="Times New Roman"/>
      <family val="1"/>
    </font>
    <font>
      <i/>
      <sz val="11"/>
      <color indexed="8"/>
      <name val="Times New Roman"/>
      <family val="1"/>
    </font>
    <font>
      <b/>
      <u val="single"/>
      <sz val="20"/>
      <color indexed="8"/>
      <name val="Times New Roman"/>
      <family val="1"/>
    </font>
    <font>
      <b/>
      <i/>
      <sz val="11"/>
      <color indexed="8"/>
      <name val="Calibri"/>
      <family val="2"/>
    </font>
    <font>
      <sz val="11"/>
      <color indexed="9"/>
      <name val="Times New Roman"/>
      <family val="1"/>
    </font>
    <font>
      <b/>
      <u val="single"/>
      <sz val="11"/>
      <color indexed="8"/>
      <name val="Times New Roman"/>
      <family val="1"/>
    </font>
    <font>
      <sz val="11"/>
      <color indexed="16"/>
      <name val="Calibri"/>
      <family val="2"/>
    </font>
    <font>
      <b/>
      <sz val="16"/>
      <color indexed="8"/>
      <name val="Times New Roman"/>
      <family val="1"/>
    </font>
    <font>
      <b/>
      <sz val="11"/>
      <color indexed="10"/>
      <name val="Times New Roman"/>
      <family val="1"/>
    </font>
    <font>
      <sz val="11"/>
      <name val="Calibri"/>
      <family val="2"/>
    </font>
    <font>
      <b/>
      <sz val="12"/>
      <color indexed="8"/>
      <name val="Times New Roman"/>
      <family val="1"/>
    </font>
    <font>
      <b/>
      <i/>
      <sz val="9"/>
      <color indexed="8"/>
      <name val="Courier New"/>
      <family val="3"/>
    </font>
    <font>
      <b/>
      <u val="single"/>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b/>
      <i/>
      <sz val="11"/>
      <color theme="1"/>
      <name val="Times New Roman"/>
      <family val="1"/>
    </font>
    <font>
      <b/>
      <i/>
      <sz val="10"/>
      <color theme="1"/>
      <name val="Times New Roman"/>
      <family val="1"/>
    </font>
    <font>
      <i/>
      <sz val="11"/>
      <color theme="1"/>
      <name val="Calibri"/>
      <family val="2"/>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u val="single"/>
      <sz val="20"/>
      <color theme="1"/>
      <name val="Times New Roman"/>
      <family val="1"/>
    </font>
    <font>
      <b/>
      <i/>
      <sz val="11"/>
      <color theme="1"/>
      <name val="Calibri"/>
      <family val="2"/>
    </font>
    <font>
      <b/>
      <sz val="11"/>
      <color theme="1"/>
      <name val="Times New Roman"/>
      <family val="1"/>
    </font>
    <font>
      <sz val="11"/>
      <color theme="0"/>
      <name val="Times New Roman"/>
      <family val="1"/>
    </font>
    <font>
      <b/>
      <u val="single"/>
      <sz val="11"/>
      <color theme="1"/>
      <name val="Times New Roman"/>
      <family val="1"/>
    </font>
    <font>
      <i/>
      <sz val="10"/>
      <color theme="1"/>
      <name val="Times New Roman"/>
      <family val="1"/>
    </font>
    <font>
      <sz val="11"/>
      <color rgb="FF720000"/>
      <name val="Calibri"/>
      <family val="2"/>
    </font>
    <font>
      <b/>
      <sz val="16"/>
      <color theme="1"/>
      <name val="Times New Roman"/>
      <family val="1"/>
    </font>
    <font>
      <b/>
      <sz val="11"/>
      <color rgb="FFFF0000"/>
      <name val="Times New Roman"/>
      <family val="1"/>
    </font>
    <font>
      <b/>
      <sz val="12"/>
      <color theme="1"/>
      <name val="Times New Roman"/>
      <family val="1"/>
    </font>
    <font>
      <b/>
      <i/>
      <sz val="9"/>
      <color theme="1"/>
      <name val="Courier New"/>
      <family val="3"/>
    </font>
    <font>
      <b/>
      <u val="single"/>
      <sz val="16"/>
      <color theme="1"/>
      <name val="Times New Roman"/>
      <family val="1"/>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DFEAFD"/>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style="thin"/>
      <top style="thin"/>
      <bottom/>
    </border>
    <border>
      <left style="thin"/>
      <right/>
      <top style="medium"/>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thin"/>
      <bottom style="medium"/>
    </border>
    <border>
      <left/>
      <right/>
      <top style="thin"/>
      <bottom style="medium"/>
    </border>
    <border>
      <left/>
      <right style="thin"/>
      <top style="thin"/>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79">
    <xf numFmtId="0" fontId="0" fillId="0" borderId="0" xfId="0" applyFont="1" applyAlignment="1">
      <alignment/>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horizontal="center" vertical="center"/>
    </xf>
    <xf numFmtId="0" fontId="85" fillId="0" borderId="0" xfId="0" applyFont="1" applyAlignment="1">
      <alignment horizontal="left" vertical="center" indent="2"/>
    </xf>
    <xf numFmtId="0" fontId="84" fillId="0" borderId="0" xfId="0" applyFont="1" applyAlignment="1">
      <alignment horizontal="left" vertical="center" indent="2"/>
    </xf>
    <xf numFmtId="0" fontId="0" fillId="0" borderId="10" xfId="0" applyBorder="1" applyAlignment="1">
      <alignment/>
    </xf>
    <xf numFmtId="0" fontId="87" fillId="0" borderId="0" xfId="0" applyFont="1" applyAlignment="1">
      <alignment/>
    </xf>
    <xf numFmtId="0" fontId="0" fillId="0" borderId="0" xfId="0" applyBorder="1" applyAlignment="1">
      <alignment/>
    </xf>
    <xf numFmtId="0" fontId="88" fillId="0" borderId="0" xfId="0" applyFont="1" applyAlignment="1">
      <alignment vertical="center"/>
    </xf>
    <xf numFmtId="0" fontId="89" fillId="0" borderId="0" xfId="0" applyFont="1" applyAlignment="1">
      <alignment/>
    </xf>
    <xf numFmtId="0" fontId="90" fillId="0" borderId="0" xfId="0" applyFont="1" applyAlignment="1">
      <alignment/>
    </xf>
    <xf numFmtId="0" fontId="90" fillId="0" borderId="11" xfId="0" applyFont="1" applyBorder="1" applyAlignment="1">
      <alignment/>
    </xf>
    <xf numFmtId="0" fontId="90" fillId="0" borderId="0" xfId="0" applyFont="1" applyBorder="1" applyAlignment="1">
      <alignment/>
    </xf>
    <xf numFmtId="0" fontId="90" fillId="0" borderId="12" xfId="0" applyFont="1" applyBorder="1" applyAlignment="1">
      <alignment horizontal="center" vertical="center" wrapText="1"/>
    </xf>
    <xf numFmtId="0" fontId="90" fillId="0" borderId="0" xfId="0" applyFont="1" applyBorder="1" applyAlignment="1">
      <alignment vertical="top" wrapText="1"/>
    </xf>
    <xf numFmtId="0" fontId="91" fillId="0" borderId="0" xfId="0" applyFont="1" applyBorder="1" applyAlignment="1">
      <alignment horizontal="right"/>
    </xf>
    <xf numFmtId="0" fontId="16" fillId="0" borderId="0" xfId="0" applyFont="1" applyBorder="1" applyAlignment="1">
      <alignment vertical="top" wrapText="1"/>
    </xf>
    <xf numFmtId="0" fontId="90" fillId="0" borderId="12" xfId="0" applyFont="1" applyBorder="1" applyAlignment="1">
      <alignment horizontal="center"/>
    </xf>
    <xf numFmtId="42" fontId="92" fillId="0" borderId="0" xfId="0" applyNumberFormat="1" applyFont="1" applyBorder="1" applyAlignment="1">
      <alignment/>
    </xf>
    <xf numFmtId="0" fontId="89"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93" fillId="0" borderId="0" xfId="0" applyFont="1" applyBorder="1" applyAlignment="1">
      <alignment/>
    </xf>
    <xf numFmtId="0" fontId="16" fillId="0" borderId="12" xfId="0" applyFont="1" applyBorder="1" applyAlignment="1">
      <alignment horizontal="center" vertical="center" wrapText="1"/>
    </xf>
    <xf numFmtId="0" fontId="16" fillId="0" borderId="12"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horizontal="right"/>
    </xf>
    <xf numFmtId="0" fontId="18" fillId="0" borderId="13" xfId="0" applyFont="1" applyBorder="1" applyAlignment="1">
      <alignment/>
    </xf>
    <xf numFmtId="0" fontId="18" fillId="0" borderId="14" xfId="0" applyFont="1" applyBorder="1" applyAlignment="1">
      <alignment/>
    </xf>
    <xf numFmtId="0" fontId="92" fillId="0" borderId="14" xfId="0" applyFont="1" applyBorder="1" applyAlignment="1">
      <alignment/>
    </xf>
    <xf numFmtId="0" fontId="24" fillId="0" borderId="14" xfId="0" applyFont="1" applyBorder="1" applyAlignment="1">
      <alignment horizontal="center"/>
    </xf>
    <xf numFmtId="0" fontId="94" fillId="0" borderId="14" xfId="0" applyFont="1" applyBorder="1" applyAlignment="1">
      <alignment horizontal="center"/>
    </xf>
    <xf numFmtId="0" fontId="24" fillId="0" borderId="15" xfId="0" applyFont="1" applyBorder="1" applyAlignment="1">
      <alignment horizontal="center"/>
    </xf>
    <xf numFmtId="0" fontId="87" fillId="0" borderId="14" xfId="0" applyFont="1" applyBorder="1" applyAlignment="1">
      <alignment/>
    </xf>
    <xf numFmtId="0" fontId="95" fillId="0" borderId="0" xfId="0" applyFont="1" applyBorder="1" applyAlignment="1">
      <alignment vertical="center" wrapText="1"/>
    </xf>
    <xf numFmtId="0" fontId="96" fillId="0" borderId="0" xfId="0" applyFont="1" applyAlignment="1">
      <alignment vertical="center" wrapText="1"/>
    </xf>
    <xf numFmtId="0" fontId="0" fillId="0" borderId="0" xfId="0" applyAlignment="1">
      <alignment horizontal="left"/>
    </xf>
    <xf numFmtId="0" fontId="96" fillId="0" borderId="0" xfId="0" applyFont="1" applyAlignment="1">
      <alignment horizontal="left" vertical="center"/>
    </xf>
    <xf numFmtId="0" fontId="97" fillId="0" borderId="0" xfId="0" applyFont="1" applyAlignment="1">
      <alignment horizontal="left" vertical="center"/>
    </xf>
    <xf numFmtId="0" fontId="96" fillId="0" borderId="0" xfId="0" applyFont="1" applyBorder="1" applyAlignment="1">
      <alignment horizontal="left" vertical="center" indent="3"/>
    </xf>
    <xf numFmtId="0" fontId="82" fillId="0" borderId="0" xfId="0" applyFont="1" applyBorder="1" applyAlignment="1">
      <alignment horizontal="left"/>
    </xf>
    <xf numFmtId="0" fontId="0" fillId="0" borderId="0" xfId="0" applyFont="1" applyAlignment="1">
      <alignment/>
    </xf>
    <xf numFmtId="0" fontId="98" fillId="0" borderId="0" xfId="0" applyFont="1" applyAlignment="1">
      <alignment horizontal="center" vertical="center"/>
    </xf>
    <xf numFmtId="0" fontId="98" fillId="0" borderId="0" xfId="0" applyFont="1" applyAlignment="1">
      <alignment/>
    </xf>
    <xf numFmtId="0" fontId="95" fillId="0" borderId="0" xfId="0" applyFont="1" applyBorder="1" applyAlignment="1">
      <alignment horizontal="left" vertical="center"/>
    </xf>
    <xf numFmtId="0" fontId="95" fillId="0" borderId="0" xfId="0" applyFont="1" applyBorder="1" applyAlignment="1">
      <alignment horizontal="left" vertical="center" indent="3"/>
    </xf>
    <xf numFmtId="0" fontId="0" fillId="0" borderId="0" xfId="0" applyBorder="1" applyAlignment="1">
      <alignment horizontal="left" vertical="center"/>
    </xf>
    <xf numFmtId="0" fontId="99" fillId="0" borderId="0" xfId="0" applyFont="1" applyBorder="1" applyAlignment="1">
      <alignment horizontal="left" vertical="center"/>
    </xf>
    <xf numFmtId="0" fontId="96" fillId="0" borderId="0" xfId="0" applyFont="1" applyBorder="1" applyAlignment="1">
      <alignment horizontal="left" vertical="center"/>
    </xf>
    <xf numFmtId="0" fontId="100" fillId="0" borderId="0" xfId="0" applyFont="1" applyBorder="1" applyAlignment="1">
      <alignment horizontal="left" vertical="center"/>
    </xf>
    <xf numFmtId="0" fontId="97" fillId="0" borderId="0" xfId="0" applyFont="1" applyBorder="1" applyAlignment="1">
      <alignment horizontal="left" vertical="center"/>
    </xf>
    <xf numFmtId="0" fontId="99" fillId="0" borderId="0" xfId="0" applyFont="1" applyBorder="1" applyAlignment="1">
      <alignment horizontal="left" vertical="center" indent="3"/>
    </xf>
    <xf numFmtId="0" fontId="101" fillId="0" borderId="0" xfId="0" applyFont="1" applyBorder="1" applyAlignment="1">
      <alignment horizontal="left" vertical="center"/>
    </xf>
    <xf numFmtId="0" fontId="102" fillId="33" borderId="0" xfId="0" applyFont="1" applyFill="1" applyBorder="1" applyAlignment="1">
      <alignment vertical="center" wrapText="1"/>
    </xf>
    <xf numFmtId="0" fontId="103" fillId="0" borderId="0" xfId="0" applyFont="1" applyAlignment="1">
      <alignment/>
    </xf>
    <xf numFmtId="0" fontId="91" fillId="0" borderId="0" xfId="0" applyFont="1" applyAlignment="1">
      <alignment/>
    </xf>
    <xf numFmtId="0" fontId="95" fillId="0" borderId="0" xfId="0" applyFont="1" applyAlignment="1">
      <alignment/>
    </xf>
    <xf numFmtId="0" fontId="96" fillId="0" borderId="0" xfId="0" applyFont="1" applyBorder="1" applyAlignment="1">
      <alignment horizontal="left" vertical="center"/>
    </xf>
    <xf numFmtId="0" fontId="104" fillId="0" borderId="0" xfId="0" applyFont="1" applyBorder="1" applyAlignment="1">
      <alignment vertical="center" wrapText="1"/>
    </xf>
    <xf numFmtId="0" fontId="94" fillId="0" borderId="0" xfId="0" applyFont="1" applyBorder="1" applyAlignment="1">
      <alignment horizontal="left" vertical="center"/>
    </xf>
    <xf numFmtId="0" fontId="105" fillId="0" borderId="0" xfId="0" applyFont="1" applyBorder="1" applyAlignment="1">
      <alignment horizontal="left"/>
    </xf>
    <xf numFmtId="0" fontId="87" fillId="0" borderId="0" xfId="0" applyFont="1" applyBorder="1" applyAlignment="1">
      <alignment/>
    </xf>
    <xf numFmtId="0" fontId="90" fillId="0" borderId="12" xfId="0" applyFont="1" applyBorder="1" applyAlignment="1">
      <alignment horizontal="center" vertical="center"/>
    </xf>
    <xf numFmtId="0" fontId="91" fillId="0" borderId="0" xfId="0" applyFont="1" applyBorder="1" applyAlignment="1">
      <alignment horizontal="right"/>
    </xf>
    <xf numFmtId="0" fontId="90" fillId="0" borderId="0" xfId="0" applyFont="1" applyBorder="1" applyAlignment="1">
      <alignment horizontal="left"/>
    </xf>
    <xf numFmtId="0" fontId="18" fillId="0" borderId="0" xfId="0" applyFont="1" applyBorder="1" applyAlignment="1">
      <alignment/>
    </xf>
    <xf numFmtId="0" fontId="19" fillId="0" borderId="12" xfId="0" applyFont="1" applyBorder="1" applyAlignment="1">
      <alignment horizontal="center" vertical="top" wrapText="1"/>
    </xf>
    <xf numFmtId="6" fontId="90" fillId="0" borderId="0" xfId="0" applyNumberFormat="1" applyFont="1" applyBorder="1" applyAlignment="1">
      <alignment horizontal="left"/>
    </xf>
    <xf numFmtId="164" fontId="90" fillId="0" borderId="0" xfId="0" applyNumberFormat="1" applyFont="1" applyBorder="1" applyAlignment="1">
      <alignment horizontal="left"/>
    </xf>
    <xf numFmtId="3" fontId="90" fillId="0" borderId="0" xfId="0" applyNumberFormat="1" applyFont="1" applyBorder="1" applyAlignment="1">
      <alignment horizontal="left"/>
    </xf>
    <xf numFmtId="0" fontId="0" fillId="0" borderId="0" xfId="0" applyBorder="1" applyAlignment="1">
      <alignment horizontal="left"/>
    </xf>
    <xf numFmtId="0" fontId="87" fillId="0" borderId="12" xfId="0" applyFont="1" applyBorder="1" applyAlignment="1">
      <alignment/>
    </xf>
    <xf numFmtId="0" fontId="106" fillId="0" borderId="12" xfId="0" applyFont="1" applyBorder="1" applyAlignment="1">
      <alignment/>
    </xf>
    <xf numFmtId="165" fontId="103" fillId="0" borderId="12" xfId="0" applyNumberFormat="1" applyFont="1" applyBorder="1" applyAlignment="1">
      <alignment horizontal="center"/>
    </xf>
    <xf numFmtId="0" fontId="103" fillId="0" borderId="12" xfId="0" applyFont="1" applyBorder="1" applyAlignment="1">
      <alignment horizontal="center"/>
    </xf>
    <xf numFmtId="0" fontId="103" fillId="0" borderId="12" xfId="0" applyFont="1" applyBorder="1" applyAlignment="1">
      <alignment horizontal="center" vertical="center"/>
    </xf>
    <xf numFmtId="0" fontId="106" fillId="33" borderId="12" xfId="0" applyFont="1" applyFill="1" applyBorder="1" applyAlignment="1">
      <alignment horizontal="left" vertical="center" wrapText="1"/>
    </xf>
    <xf numFmtId="44" fontId="103" fillId="0" borderId="12" xfId="0" applyNumberFormat="1" applyFont="1" applyBorder="1" applyAlignment="1">
      <alignment/>
    </xf>
    <xf numFmtId="0" fontId="103" fillId="0" borderId="12" xfId="0" applyNumberFormat="1" applyFont="1" applyBorder="1" applyAlignment="1">
      <alignment/>
    </xf>
    <xf numFmtId="42" fontId="107" fillId="0" borderId="12" xfId="33" applyNumberFormat="1" applyFont="1" applyFill="1" applyBorder="1" applyAlignment="1">
      <alignment horizontal="left" vertical="center" wrapText="1"/>
    </xf>
    <xf numFmtId="0" fontId="102" fillId="33" borderId="12" xfId="0" applyFont="1" applyFill="1" applyBorder="1" applyAlignment="1">
      <alignment horizontal="left" vertical="center" wrapText="1"/>
    </xf>
    <xf numFmtId="0" fontId="106" fillId="33" borderId="12" xfId="0" applyFont="1" applyFill="1" applyBorder="1" applyAlignment="1">
      <alignment horizontal="center" vertical="center" wrapText="1"/>
    </xf>
    <xf numFmtId="0" fontId="106" fillId="0" borderId="12" xfId="0" applyFont="1" applyBorder="1" applyAlignment="1">
      <alignment horizontal="left" vertical="center"/>
    </xf>
    <xf numFmtId="0" fontId="106" fillId="33" borderId="12" xfId="0" applyFont="1" applyFill="1" applyBorder="1" applyAlignment="1">
      <alignment vertical="center" wrapText="1"/>
    </xf>
    <xf numFmtId="0" fontId="106" fillId="33" borderId="16" xfId="0" applyFont="1" applyFill="1" applyBorder="1" applyAlignment="1">
      <alignment horizontal="center" vertical="center" wrapText="1"/>
    </xf>
    <xf numFmtId="0" fontId="108" fillId="33" borderId="16" xfId="0" applyFont="1" applyFill="1" applyBorder="1" applyAlignment="1">
      <alignment horizontal="center" vertical="center"/>
    </xf>
    <xf numFmtId="0" fontId="106" fillId="0" borderId="16" xfId="0" applyFont="1" applyBorder="1" applyAlignment="1">
      <alignment horizontal="center" vertical="center"/>
    </xf>
    <xf numFmtId="0" fontId="106" fillId="0" borderId="12" xfId="0" applyFont="1" applyFill="1" applyBorder="1" applyAlignment="1">
      <alignment vertical="center"/>
    </xf>
    <xf numFmtId="0" fontId="93" fillId="0" borderId="0" xfId="0" applyFont="1" applyAlignment="1">
      <alignment/>
    </xf>
    <xf numFmtId="44" fontId="92" fillId="0" borderId="0" xfId="44" applyFont="1" applyBorder="1" applyAlignment="1">
      <alignment/>
    </xf>
    <xf numFmtId="44" fontId="0" fillId="0" borderId="0" xfId="44" applyFont="1" applyBorder="1" applyAlignment="1">
      <alignment/>
    </xf>
    <xf numFmtId="44" fontId="92" fillId="0" borderId="0" xfId="44" applyFont="1" applyBorder="1" applyAlignment="1" applyProtection="1">
      <alignment/>
      <protection/>
    </xf>
    <xf numFmtId="44" fontId="24" fillId="0" borderId="0" xfId="44" applyFont="1" applyBorder="1" applyAlignment="1">
      <alignment horizontal="left"/>
    </xf>
    <xf numFmtId="44" fontId="94" fillId="0" borderId="0" xfId="44" applyFont="1" applyBorder="1" applyAlignment="1">
      <alignment/>
    </xf>
    <xf numFmtId="44" fontId="24" fillId="0" borderId="0" xfId="44" applyFont="1" applyBorder="1" applyAlignment="1">
      <alignment/>
    </xf>
    <xf numFmtId="44" fontId="94" fillId="0" borderId="14" xfId="44" applyFont="1" applyBorder="1" applyAlignment="1">
      <alignment/>
    </xf>
    <xf numFmtId="44" fontId="94" fillId="0" borderId="15" xfId="44" applyFont="1" applyBorder="1" applyAlignment="1">
      <alignment/>
    </xf>
    <xf numFmtId="44" fontId="89" fillId="0" borderId="0" xfId="44" applyFont="1" applyBorder="1" applyAlignment="1">
      <alignment/>
    </xf>
    <xf numFmtId="0" fontId="87" fillId="3" borderId="12" xfId="16" applyFont="1" applyBorder="1" applyAlignment="1" applyProtection="1">
      <alignment vertical="center" wrapText="1"/>
      <protection locked="0"/>
    </xf>
    <xf numFmtId="0" fontId="103" fillId="0" borderId="12" xfId="0" applyFont="1" applyBorder="1" applyAlignment="1" applyProtection="1">
      <alignment horizontal="center" vertical="center"/>
      <protection locked="0"/>
    </xf>
    <xf numFmtId="0" fontId="106" fillId="0" borderId="12" xfId="0" applyNumberFormat="1" applyFont="1" applyBorder="1" applyAlignment="1" applyProtection="1">
      <alignment horizontal="center" vertical="center"/>
      <protection locked="0"/>
    </xf>
    <xf numFmtId="0" fontId="18" fillId="0" borderId="0" xfId="0" applyFont="1" applyBorder="1" applyAlignment="1" applyProtection="1">
      <alignment/>
      <protection locked="0"/>
    </xf>
    <xf numFmtId="0" fontId="90" fillId="0" borderId="0" xfId="0" applyFont="1" applyBorder="1" applyAlignment="1" applyProtection="1">
      <alignment/>
      <protection locked="0"/>
    </xf>
    <xf numFmtId="44" fontId="18" fillId="0" borderId="0" xfId="44" applyFont="1" applyBorder="1" applyAlignment="1" applyProtection="1">
      <alignment/>
      <protection locked="0"/>
    </xf>
    <xf numFmtId="0" fontId="17" fillId="0" borderId="0" xfId="0" applyFont="1" applyBorder="1" applyAlignment="1" applyProtection="1">
      <alignment horizontal="center"/>
      <protection locked="0"/>
    </xf>
    <xf numFmtId="9" fontId="17" fillId="0" borderId="0" xfId="57" applyFont="1" applyBorder="1" applyAlignment="1" applyProtection="1">
      <alignment horizontal="center"/>
      <protection locked="0"/>
    </xf>
    <xf numFmtId="42" fontId="90" fillId="0" borderId="0" xfId="0" applyNumberFormat="1" applyFont="1" applyBorder="1" applyAlignment="1" applyProtection="1">
      <alignment/>
      <protection locked="0"/>
    </xf>
    <xf numFmtId="9" fontId="17" fillId="0" borderId="0" xfId="0" applyNumberFormat="1" applyFont="1" applyBorder="1" applyAlignment="1" applyProtection="1">
      <alignment horizontal="center"/>
      <protection locked="0"/>
    </xf>
    <xf numFmtId="42" fontId="90" fillId="0" borderId="0" xfId="0" applyNumberFormat="1" applyFont="1" applyBorder="1" applyAlignment="1" applyProtection="1">
      <alignment/>
      <protection locked="0"/>
    </xf>
    <xf numFmtId="0" fontId="90" fillId="0" borderId="0" xfId="0" applyFont="1" applyBorder="1" applyAlignment="1" applyProtection="1">
      <alignment horizontal="center"/>
      <protection locked="0"/>
    </xf>
    <xf numFmtId="9" fontId="90" fillId="0" borderId="0" xfId="0" applyNumberFormat="1" applyFont="1" applyBorder="1" applyAlignment="1" applyProtection="1">
      <alignment horizontal="center"/>
      <protection locked="0"/>
    </xf>
    <xf numFmtId="44" fontId="87" fillId="0" borderId="0" xfId="44" applyFont="1" applyBorder="1" applyAlignment="1" applyProtection="1">
      <alignment/>
      <protection locked="0"/>
    </xf>
    <xf numFmtId="0" fontId="109" fillId="0" borderId="0" xfId="0" applyFont="1" applyBorder="1" applyAlignment="1" applyProtection="1">
      <alignment/>
      <protection locked="0"/>
    </xf>
    <xf numFmtId="42" fontId="109" fillId="0" borderId="0" xfId="0" applyNumberFormat="1" applyFont="1" applyBorder="1" applyAlignment="1" applyProtection="1">
      <alignment/>
      <protection locked="0"/>
    </xf>
    <xf numFmtId="0" fontId="109" fillId="0" borderId="0" xfId="0" applyFont="1" applyBorder="1" applyAlignment="1" applyProtection="1">
      <alignment horizontal="center"/>
      <protection locked="0"/>
    </xf>
    <xf numFmtId="44" fontId="92"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44" applyFont="1" applyBorder="1" applyAlignment="1" applyProtection="1">
      <alignment/>
      <protection locked="0"/>
    </xf>
    <xf numFmtId="0" fontId="102" fillId="0" borderId="17" xfId="0" applyFont="1" applyBorder="1" applyAlignment="1" applyProtection="1">
      <alignment vertical="top"/>
      <protection locked="0"/>
    </xf>
    <xf numFmtId="0" fontId="91" fillId="0" borderId="18" xfId="0" applyFont="1" applyBorder="1" applyAlignment="1" applyProtection="1">
      <alignment vertical="top"/>
      <protection locked="0"/>
    </xf>
    <xf numFmtId="0" fontId="91" fillId="0" borderId="19" xfId="0" applyFont="1" applyBorder="1" applyAlignment="1" applyProtection="1">
      <alignment vertical="top"/>
      <protection locked="0"/>
    </xf>
    <xf numFmtId="0" fontId="91" fillId="0" borderId="0" xfId="0" applyFont="1" applyBorder="1" applyAlignment="1" applyProtection="1">
      <alignment vertical="top"/>
      <protection locked="0"/>
    </xf>
    <xf numFmtId="0" fontId="102" fillId="0" borderId="18" xfId="0" applyFont="1" applyBorder="1" applyAlignment="1" applyProtection="1">
      <alignment vertical="top"/>
      <protection locked="0"/>
    </xf>
    <xf numFmtId="0" fontId="109" fillId="0" borderId="18" xfId="0" applyFont="1" applyBorder="1" applyAlignment="1" applyProtection="1">
      <alignment vertical="top"/>
      <protection locked="0"/>
    </xf>
    <xf numFmtId="0" fontId="109" fillId="0" borderId="19" xfId="0" applyFont="1" applyBorder="1" applyAlignment="1" applyProtection="1">
      <alignment vertical="top"/>
      <protection locked="0"/>
    </xf>
    <xf numFmtId="0" fontId="90" fillId="0" borderId="0" xfId="0" applyFont="1" applyAlignment="1" applyProtection="1">
      <alignment/>
      <protection locked="0"/>
    </xf>
    <xf numFmtId="0" fontId="0" fillId="0" borderId="0" xfId="0" applyAlignment="1" applyProtection="1">
      <alignment/>
      <protection locked="0"/>
    </xf>
    <xf numFmtId="0" fontId="87" fillId="0" borderId="0" xfId="0" applyFont="1" applyBorder="1" applyAlignment="1" applyProtection="1">
      <alignment/>
      <protection locked="0"/>
    </xf>
    <xf numFmtId="0" fontId="18" fillId="0" borderId="0" xfId="0" applyFont="1" applyAlignment="1" applyProtection="1">
      <alignment/>
      <protection locked="0"/>
    </xf>
    <xf numFmtId="6" fontId="17" fillId="0" borderId="0" xfId="0" applyNumberFormat="1" applyFont="1" applyAlignment="1" applyProtection="1">
      <alignment horizontal="left"/>
      <protection locked="0"/>
    </xf>
    <xf numFmtId="0" fontId="18" fillId="0" borderId="0" xfId="0" applyFont="1" applyBorder="1" applyAlignment="1" applyProtection="1">
      <alignment/>
      <protection locked="0"/>
    </xf>
    <xf numFmtId="6" fontId="18" fillId="0" borderId="0" xfId="0" applyNumberFormat="1" applyFont="1" applyAlignment="1" applyProtection="1">
      <alignment horizontal="left"/>
      <protection locked="0"/>
    </xf>
    <xf numFmtId="0" fontId="17" fillId="0" borderId="0" xfId="0" applyFont="1" applyBorder="1" applyAlignment="1" applyProtection="1">
      <alignment/>
      <protection locked="0"/>
    </xf>
    <xf numFmtId="9" fontId="92" fillId="0" borderId="0" xfId="0" applyNumberFormat="1" applyFont="1" applyBorder="1" applyAlignment="1" applyProtection="1">
      <alignment horizontal="right"/>
      <protection locked="0"/>
    </xf>
    <xf numFmtId="8" fontId="18" fillId="0" borderId="0" xfId="0" applyNumberFormat="1" applyFont="1" applyBorder="1" applyAlignment="1" applyProtection="1">
      <alignment horizontal="left"/>
      <protection locked="0"/>
    </xf>
    <xf numFmtId="9" fontId="0" fillId="0" borderId="0" xfId="0" applyNumberFormat="1" applyBorder="1" applyAlignment="1" applyProtection="1">
      <alignment/>
      <protection locked="0"/>
    </xf>
    <xf numFmtId="0" fontId="90" fillId="0" borderId="0" xfId="0" applyFont="1" applyBorder="1" applyAlignment="1" applyProtection="1">
      <alignment horizontal="left"/>
      <protection locked="0"/>
    </xf>
    <xf numFmtId="0" fontId="16" fillId="0" borderId="0" xfId="0" applyFont="1" applyBorder="1" applyAlignment="1" applyProtection="1">
      <alignment vertical="top" wrapText="1"/>
      <protection locked="0"/>
    </xf>
    <xf numFmtId="0" fontId="17" fillId="0" borderId="0" xfId="0" applyFont="1" applyBorder="1" applyAlignment="1" applyProtection="1">
      <alignment horizontal="left"/>
      <protection locked="0"/>
    </xf>
    <xf numFmtId="6" fontId="17" fillId="0" borderId="0" xfId="0" applyNumberFormat="1" applyFont="1" applyBorder="1" applyAlignment="1" applyProtection="1">
      <alignment horizontal="left"/>
      <protection locked="0"/>
    </xf>
    <xf numFmtId="42" fontId="0" fillId="0" borderId="19" xfId="0" applyNumberFormat="1" applyBorder="1" applyAlignment="1" applyProtection="1">
      <alignment/>
      <protection locked="0"/>
    </xf>
    <xf numFmtId="0" fontId="0" fillId="0" borderId="19" xfId="0" applyBorder="1" applyAlignment="1" applyProtection="1">
      <alignment/>
      <protection locked="0"/>
    </xf>
    <xf numFmtId="44" fontId="90" fillId="0" borderId="0" xfId="44" applyFont="1" applyBorder="1" applyAlignment="1" applyProtection="1">
      <alignment/>
      <protection locked="0"/>
    </xf>
    <xf numFmtId="164" fontId="17" fillId="0" borderId="0" xfId="44" applyNumberFormat="1" applyFont="1" applyBorder="1" applyAlignment="1" applyProtection="1">
      <alignment horizontal="left"/>
      <protection locked="0"/>
    </xf>
    <xf numFmtId="164" fontId="17" fillId="0" borderId="0" xfId="0" applyNumberFormat="1" applyFont="1" applyBorder="1" applyAlignment="1" applyProtection="1">
      <alignment horizontal="left"/>
      <protection locked="0"/>
    </xf>
    <xf numFmtId="44" fontId="0" fillId="0" borderId="0" xfId="0" applyNumberFormat="1" applyBorder="1" applyAlignment="1" applyProtection="1">
      <alignment/>
      <protection locked="0"/>
    </xf>
    <xf numFmtId="44" fontId="109" fillId="0" borderId="0" xfId="44" applyFont="1" applyBorder="1" applyAlignment="1" applyProtection="1">
      <alignment/>
      <protection locked="0"/>
    </xf>
    <xf numFmtId="44" fontId="92" fillId="0" borderId="11" xfId="44" applyFont="1" applyBorder="1" applyAlignment="1" applyProtection="1">
      <alignment/>
      <protection locked="0"/>
    </xf>
    <xf numFmtId="44" fontId="90" fillId="0" borderId="0" xfId="0" applyNumberFormat="1" applyFont="1" applyBorder="1" applyAlignment="1" applyProtection="1">
      <alignment/>
      <protection locked="0"/>
    </xf>
    <xf numFmtId="44" fontId="91" fillId="0" borderId="0" xfId="44" applyFont="1" applyBorder="1" applyAlignment="1" applyProtection="1">
      <alignment vertical="top"/>
      <protection locked="0"/>
    </xf>
    <xf numFmtId="0" fontId="103" fillId="0" borderId="18" xfId="0" applyFont="1" applyBorder="1" applyAlignment="1" applyProtection="1">
      <alignment vertical="top"/>
      <protection locked="0"/>
    </xf>
    <xf numFmtId="10" fontId="90" fillId="0" borderId="0" xfId="0" applyNumberFormat="1" applyFont="1" applyBorder="1" applyAlignment="1" applyProtection="1">
      <alignment/>
      <protection locked="0"/>
    </xf>
    <xf numFmtId="0" fontId="87" fillId="0" borderId="20" xfId="0" applyFont="1" applyBorder="1" applyAlignment="1">
      <alignment/>
    </xf>
    <xf numFmtId="0" fontId="109" fillId="0" borderId="0" xfId="0" applyFont="1" applyAlignment="1">
      <alignment/>
    </xf>
    <xf numFmtId="6" fontId="17" fillId="0" borderId="0" xfId="0" applyNumberFormat="1" applyFont="1" applyAlignment="1">
      <alignment horizontal="left"/>
    </xf>
    <xf numFmtId="0" fontId="90" fillId="0" borderId="0" xfId="0" applyFont="1" applyBorder="1" applyAlignment="1" applyProtection="1">
      <alignment/>
      <protection locked="0"/>
    </xf>
    <xf numFmtId="0" fontId="0" fillId="0" borderId="0" xfId="0" applyFill="1" applyBorder="1" applyAlignment="1">
      <alignment/>
    </xf>
    <xf numFmtId="0" fontId="91" fillId="0" borderId="0" xfId="0" applyFont="1" applyBorder="1" applyAlignment="1">
      <alignment horizontal="right"/>
    </xf>
    <xf numFmtId="44" fontId="17" fillId="0" borderId="0" xfId="44" applyFont="1" applyBorder="1" applyAlignment="1" applyProtection="1">
      <alignment/>
      <protection locked="0"/>
    </xf>
    <xf numFmtId="44" fontId="90" fillId="0" borderId="0" xfId="44" applyFont="1" applyBorder="1" applyAlignment="1" applyProtection="1">
      <alignment/>
      <protection locked="0"/>
    </xf>
    <xf numFmtId="0" fontId="102" fillId="0" borderId="17" xfId="0" applyFont="1" applyBorder="1" applyAlignment="1" applyProtection="1">
      <alignment horizontal="left" vertical="top"/>
      <protection locked="0"/>
    </xf>
    <xf numFmtId="44" fontId="109" fillId="0" borderId="11" xfId="44" applyFont="1" applyBorder="1" applyAlignment="1" applyProtection="1">
      <alignment/>
      <protection locked="0"/>
    </xf>
    <xf numFmtId="44" fontId="90" fillId="0" borderId="11" xfId="44" applyFont="1" applyBorder="1" applyAlignment="1" applyProtection="1">
      <alignment/>
      <protection locked="0"/>
    </xf>
    <xf numFmtId="0" fontId="96" fillId="0" borderId="0" xfId="0" applyFont="1" applyAlignment="1" applyProtection="1">
      <alignment/>
      <protection/>
    </xf>
    <xf numFmtId="0" fontId="96" fillId="0" borderId="21" xfId="0" applyFont="1" applyBorder="1" applyAlignment="1" applyProtection="1">
      <alignment/>
      <protection/>
    </xf>
    <xf numFmtId="0" fontId="96" fillId="0" borderId="0" xfId="0" applyFont="1" applyBorder="1" applyAlignment="1" applyProtection="1">
      <alignment/>
      <protection/>
    </xf>
    <xf numFmtId="0" fontId="90" fillId="0" borderId="0" xfId="0" applyFont="1" applyAlignment="1" applyProtection="1">
      <alignment/>
      <protection/>
    </xf>
    <xf numFmtId="0" fontId="96" fillId="0" borderId="17" xfId="0" applyFont="1" applyBorder="1" applyAlignment="1" applyProtection="1">
      <alignment horizontal="center" vertical="center" wrapText="1"/>
      <protection/>
    </xf>
    <xf numFmtId="0" fontId="96" fillId="0" borderId="18" xfId="0" applyFont="1" applyBorder="1" applyAlignment="1" applyProtection="1">
      <alignment/>
      <protection/>
    </xf>
    <xf numFmtId="0" fontId="90" fillId="0" borderId="0" xfId="0" applyFont="1" applyBorder="1" applyAlignment="1" applyProtection="1">
      <alignment/>
      <protection/>
    </xf>
    <xf numFmtId="0" fontId="96" fillId="0" borderId="22" xfId="0" applyFont="1" applyBorder="1" applyAlignment="1" applyProtection="1">
      <alignment horizontal="center" vertical="center" wrapText="1"/>
      <protection/>
    </xf>
    <xf numFmtId="0" fontId="96" fillId="0" borderId="11" xfId="0" applyFont="1" applyBorder="1" applyAlignment="1" applyProtection="1">
      <alignment/>
      <protection/>
    </xf>
    <xf numFmtId="0" fontId="93" fillId="0" borderId="0" xfId="0" applyFont="1" applyBorder="1" applyAlignment="1">
      <alignment wrapText="1"/>
    </xf>
    <xf numFmtId="0" fontId="96" fillId="0" borderId="0" xfId="0" applyFont="1" applyBorder="1" applyAlignment="1" applyProtection="1">
      <alignment wrapText="1"/>
      <protection/>
    </xf>
    <xf numFmtId="0" fontId="90" fillId="0" borderId="0" xfId="0" applyFont="1" applyBorder="1" applyAlignment="1" applyProtection="1">
      <alignment vertical="center" wrapText="1"/>
      <protection/>
    </xf>
    <xf numFmtId="0" fontId="95" fillId="0" borderId="0" xfId="0" applyFont="1" applyAlignment="1" applyProtection="1">
      <alignment horizontal="center" vertical="center"/>
      <protection/>
    </xf>
    <xf numFmtId="0" fontId="90" fillId="0" borderId="0" xfId="0" applyFont="1" applyBorder="1" applyAlignment="1" applyProtection="1">
      <alignment horizontal="left"/>
      <protection/>
    </xf>
    <xf numFmtId="0" fontId="90" fillId="0" borderId="0" xfId="0" applyFont="1" applyBorder="1" applyAlignment="1" applyProtection="1">
      <alignment vertical="center"/>
      <protection/>
    </xf>
    <xf numFmtId="0" fontId="96" fillId="0" borderId="0" xfId="0" applyFont="1" applyBorder="1" applyAlignment="1" applyProtection="1">
      <alignment horizontal="left" vertical="center" wrapText="1"/>
      <protection/>
    </xf>
    <xf numFmtId="0" fontId="90" fillId="0" borderId="0" xfId="0" applyFont="1" applyBorder="1" applyAlignment="1" applyProtection="1">
      <alignment wrapText="1"/>
      <protection/>
    </xf>
    <xf numFmtId="0" fontId="100" fillId="0" borderId="0" xfId="0" applyFont="1" applyBorder="1" applyAlignment="1" applyProtection="1">
      <alignment horizontal="left" vertical="center" wrapText="1" indent="2"/>
      <protection/>
    </xf>
    <xf numFmtId="0" fontId="96" fillId="0" borderId="0" xfId="0" applyFont="1" applyBorder="1" applyAlignment="1" applyProtection="1">
      <alignment vertical="center" wrapText="1"/>
      <protection/>
    </xf>
    <xf numFmtId="0" fontId="96" fillId="0" borderId="17" xfId="0" applyFont="1" applyBorder="1" applyAlignment="1" applyProtection="1">
      <alignment horizontal="center" vertical="center"/>
      <protection/>
    </xf>
    <xf numFmtId="0" fontId="96" fillId="0" borderId="23" xfId="0" applyFont="1" applyBorder="1" applyAlignment="1" applyProtection="1">
      <alignment horizontal="center"/>
      <protection/>
    </xf>
    <xf numFmtId="0" fontId="96" fillId="0" borderId="0" xfId="0" applyFont="1" applyBorder="1" applyAlignment="1" applyProtection="1">
      <alignment vertical="center"/>
      <protection/>
    </xf>
    <xf numFmtId="0" fontId="96" fillId="0" borderId="23" xfId="0" applyFont="1" applyBorder="1" applyAlignment="1" applyProtection="1">
      <alignment horizontal="center" vertical="center"/>
      <protection/>
    </xf>
    <xf numFmtId="0" fontId="96" fillId="0" borderId="22" xfId="0" applyFont="1" applyBorder="1" applyAlignment="1" applyProtection="1">
      <alignment/>
      <protection/>
    </xf>
    <xf numFmtId="0" fontId="96" fillId="0" borderId="18" xfId="0" applyFont="1" applyBorder="1" applyAlignment="1" applyProtection="1">
      <alignment vertical="center"/>
      <protection/>
    </xf>
    <xf numFmtId="0" fontId="96" fillId="0" borderId="19" xfId="0" applyFont="1" applyBorder="1" applyAlignment="1" applyProtection="1">
      <alignment/>
      <protection/>
    </xf>
    <xf numFmtId="0" fontId="96" fillId="0" borderId="0" xfId="0" applyFont="1" applyBorder="1" applyAlignment="1" applyProtection="1">
      <alignment horizontal="center" vertical="center"/>
      <protection/>
    </xf>
    <xf numFmtId="0" fontId="96" fillId="0" borderId="11" xfId="0" applyFont="1" applyBorder="1" applyAlignment="1" applyProtection="1">
      <alignment horizontal="left" vertical="center"/>
      <protection/>
    </xf>
    <xf numFmtId="0" fontId="96" fillId="0" borderId="11" xfId="0" applyFont="1" applyBorder="1" applyAlignment="1" applyProtection="1">
      <alignment vertical="center"/>
      <protection/>
    </xf>
    <xf numFmtId="0" fontId="96" fillId="0" borderId="0" xfId="0" applyFont="1" applyBorder="1" applyAlignment="1" applyProtection="1">
      <alignment horizontal="center"/>
      <protection/>
    </xf>
    <xf numFmtId="0" fontId="96" fillId="0" borderId="0" xfId="0" applyFont="1" applyBorder="1" applyAlignment="1" applyProtection="1">
      <alignment horizontal="left" vertical="center"/>
      <protection/>
    </xf>
    <xf numFmtId="0" fontId="96" fillId="0" borderId="13" xfId="0" applyFont="1" applyBorder="1" applyAlignment="1" applyProtection="1">
      <alignment horizontal="center" vertical="center"/>
      <protection/>
    </xf>
    <xf numFmtId="0" fontId="96" fillId="0" borderId="14" xfId="0" applyFont="1" applyBorder="1" applyAlignment="1" applyProtection="1">
      <alignment/>
      <protection/>
    </xf>
    <xf numFmtId="0" fontId="96" fillId="0" borderId="24" xfId="0" applyFont="1" applyBorder="1" applyAlignment="1" applyProtection="1">
      <alignment/>
      <protection/>
    </xf>
    <xf numFmtId="0" fontId="96" fillId="0" borderId="25" xfId="0" applyFont="1" applyBorder="1" applyAlignment="1" applyProtection="1">
      <alignment/>
      <protection/>
    </xf>
    <xf numFmtId="0" fontId="96" fillId="0" borderId="26" xfId="0" applyFont="1" applyBorder="1" applyAlignment="1" applyProtection="1">
      <alignment/>
      <protection/>
    </xf>
    <xf numFmtId="0" fontId="90" fillId="0" borderId="27" xfId="0" applyFont="1" applyBorder="1" applyAlignment="1" applyProtection="1">
      <alignment/>
      <protection/>
    </xf>
    <xf numFmtId="0" fontId="96" fillId="0" borderId="27" xfId="0" applyFont="1" applyBorder="1" applyAlignment="1" applyProtection="1">
      <alignment vertical="center" wrapText="1"/>
      <protection/>
    </xf>
    <xf numFmtId="0" fontId="96" fillId="0" borderId="10" xfId="0" applyFont="1" applyBorder="1" applyAlignment="1" applyProtection="1">
      <alignment horizontal="left" vertical="center" wrapText="1"/>
      <protection/>
    </xf>
    <xf numFmtId="0" fontId="96" fillId="34" borderId="11" xfId="0" applyFont="1" applyFill="1" applyBorder="1" applyAlignment="1" applyProtection="1">
      <alignment vertical="center" wrapText="1"/>
      <protection locked="0"/>
    </xf>
    <xf numFmtId="0" fontId="96" fillId="0" borderId="28" xfId="0" applyFont="1" applyBorder="1" applyAlignment="1" applyProtection="1">
      <alignment/>
      <protection/>
    </xf>
    <xf numFmtId="0" fontId="96" fillId="0" borderId="29" xfId="0" applyFont="1" applyBorder="1" applyAlignment="1" applyProtection="1">
      <alignment/>
      <protection/>
    </xf>
    <xf numFmtId="0" fontId="96" fillId="0" borderId="30" xfId="0" applyFont="1" applyBorder="1" applyAlignment="1" applyProtection="1">
      <alignment/>
      <protection/>
    </xf>
    <xf numFmtId="0" fontId="109" fillId="0" borderId="0" xfId="0" applyFont="1" applyBorder="1" applyAlignment="1" applyProtection="1">
      <alignment/>
      <protection locked="0"/>
    </xf>
    <xf numFmtId="0" fontId="0" fillId="0" borderId="0" xfId="0" applyBorder="1" applyAlignment="1" applyProtection="1">
      <alignment/>
      <protection locked="0"/>
    </xf>
    <xf numFmtId="0" fontId="109" fillId="0" borderId="0" xfId="0" applyFont="1" applyBorder="1" applyAlignment="1" applyProtection="1">
      <alignment horizontal="left" wrapText="1"/>
      <protection locked="0"/>
    </xf>
    <xf numFmtId="0" fontId="18" fillId="0" borderId="0" xfId="0" applyFont="1" applyBorder="1" applyAlignment="1" applyProtection="1">
      <alignment horizontal="left" vertical="top" wrapText="1"/>
      <protection locked="0"/>
    </xf>
    <xf numFmtId="0" fontId="94" fillId="0" borderId="0" xfId="0" applyFont="1" applyBorder="1" applyAlignment="1" applyProtection="1">
      <alignment/>
      <protection locked="0"/>
    </xf>
    <xf numFmtId="9" fontId="92" fillId="0" borderId="0" xfId="0" applyNumberFormat="1" applyFont="1" applyBorder="1" applyAlignment="1" applyProtection="1">
      <alignment/>
      <protection locked="0"/>
    </xf>
    <xf numFmtId="0" fontId="109" fillId="0" borderId="0" xfId="0" applyFont="1" applyBorder="1" applyAlignment="1" applyProtection="1">
      <alignment vertical="top"/>
      <protection locked="0"/>
    </xf>
    <xf numFmtId="0" fontId="94" fillId="0" borderId="0" xfId="0" applyFont="1" applyBorder="1" applyAlignment="1" applyProtection="1">
      <alignment horizontal="right"/>
      <protection locked="0"/>
    </xf>
    <xf numFmtId="9" fontId="92" fillId="0" borderId="0" xfId="0" applyNumberFormat="1" applyFont="1" applyBorder="1" applyAlignment="1" applyProtection="1">
      <alignment horizontal="right"/>
      <protection locked="0"/>
    </xf>
    <xf numFmtId="0" fontId="17" fillId="0" borderId="0" xfId="0" applyFont="1" applyBorder="1" applyAlignment="1" applyProtection="1">
      <alignment horizontal="left" vertical="top" wrapText="1"/>
      <protection locked="0"/>
    </xf>
    <xf numFmtId="0" fontId="94" fillId="0" borderId="0" xfId="0" applyFont="1" applyBorder="1" applyAlignment="1" applyProtection="1">
      <alignment horizontal="right"/>
      <protection locked="0"/>
    </xf>
    <xf numFmtId="9" fontId="92" fillId="0" borderId="0" xfId="0" applyNumberFormat="1" applyFont="1" applyBorder="1" applyAlignment="1" applyProtection="1">
      <alignment horizontal="right"/>
      <protection locked="0"/>
    </xf>
    <xf numFmtId="0" fontId="90" fillId="0" borderId="0" xfId="0" applyFont="1" applyBorder="1" applyAlignment="1" applyProtection="1">
      <alignment vertical="top"/>
      <protection locked="0"/>
    </xf>
    <xf numFmtId="0" fontId="17" fillId="0" borderId="0" xfId="0" applyFont="1" applyBorder="1" applyAlignment="1" applyProtection="1">
      <alignment vertical="top"/>
      <protection locked="0"/>
    </xf>
    <xf numFmtId="0" fontId="17" fillId="0" borderId="0" xfId="0" applyFont="1" applyBorder="1" applyAlignment="1" applyProtection="1">
      <alignment horizontal="left" vertical="top"/>
      <protection locked="0"/>
    </xf>
    <xf numFmtId="44" fontId="106" fillId="0" borderId="0" xfId="44" applyFont="1" applyBorder="1" applyAlignment="1" applyProtection="1">
      <alignment/>
      <protection locked="0"/>
    </xf>
    <xf numFmtId="44" fontId="102" fillId="0" borderId="0" xfId="44" applyFont="1" applyBorder="1" applyAlignment="1" applyProtection="1">
      <alignment/>
      <protection locked="0"/>
    </xf>
    <xf numFmtId="44" fontId="82" fillId="0" borderId="0" xfId="44" applyFont="1" applyBorder="1" applyAlignment="1" applyProtection="1">
      <alignment/>
      <protection locked="0"/>
    </xf>
    <xf numFmtId="0" fontId="94" fillId="0" borderId="0" xfId="0" applyFont="1" applyBorder="1" applyAlignment="1" applyProtection="1">
      <alignment horizontal="right"/>
      <protection/>
    </xf>
    <xf numFmtId="0" fontId="92" fillId="0" borderId="0" xfId="0" applyFont="1" applyBorder="1" applyAlignment="1" applyProtection="1">
      <alignment horizontal="center"/>
      <protection/>
    </xf>
    <xf numFmtId="44" fontId="18" fillId="0" borderId="0" xfId="44" applyFont="1" applyBorder="1" applyAlignment="1" applyProtection="1">
      <alignment/>
      <protection/>
    </xf>
    <xf numFmtId="9" fontId="92" fillId="0" borderId="0" xfId="0" applyNumberFormat="1" applyFont="1" applyBorder="1" applyAlignment="1" applyProtection="1">
      <alignment horizontal="right"/>
      <protection/>
    </xf>
    <xf numFmtId="0" fontId="106" fillId="33" borderId="12" xfId="0" applyFont="1" applyFill="1" applyBorder="1" applyAlignment="1" applyProtection="1">
      <alignment horizontal="left" vertical="center" wrapText="1"/>
      <protection/>
    </xf>
    <xf numFmtId="0" fontId="106" fillId="0" borderId="12" xfId="0" applyFont="1" applyBorder="1" applyAlignment="1" applyProtection="1">
      <alignment horizontal="left" vertical="center"/>
      <protection/>
    </xf>
    <xf numFmtId="0" fontId="106" fillId="33" borderId="12" xfId="0" applyFont="1" applyFill="1" applyBorder="1" applyAlignment="1" applyProtection="1">
      <alignment vertical="center" wrapText="1"/>
      <protection/>
    </xf>
    <xf numFmtId="0" fontId="106" fillId="0" borderId="12" xfId="0" applyFont="1" applyFill="1" applyBorder="1" applyAlignment="1" applyProtection="1">
      <alignment vertical="center"/>
      <protection/>
    </xf>
    <xf numFmtId="0" fontId="96" fillId="0" borderId="14" xfId="0" applyFont="1" applyBorder="1" applyAlignment="1" applyProtection="1">
      <alignment horizontal="center" vertical="center"/>
      <protection locked="0"/>
    </xf>
    <xf numFmtId="0" fontId="96" fillId="0" borderId="18" xfId="0" applyFont="1" applyBorder="1" applyAlignment="1" applyProtection="1">
      <alignment vertical="center"/>
      <protection locked="0"/>
    </xf>
    <xf numFmtId="0" fontId="96" fillId="0" borderId="0" xfId="0" applyFont="1" applyBorder="1" applyAlignment="1" applyProtection="1">
      <alignment vertical="center"/>
      <protection locked="0"/>
    </xf>
    <xf numFmtId="0" fontId="31" fillId="0" borderId="18" xfId="0" applyFont="1" applyBorder="1" applyAlignment="1" applyProtection="1">
      <alignment vertical="center"/>
      <protection locked="0"/>
    </xf>
    <xf numFmtId="0" fontId="106" fillId="34" borderId="17" xfId="0" applyFont="1" applyFill="1" applyBorder="1" applyAlignment="1" applyProtection="1">
      <alignment horizontal="left" vertical="center" wrapText="1"/>
      <protection locked="0"/>
    </xf>
    <xf numFmtId="0" fontId="79" fillId="0" borderId="0" xfId="54" applyFill="1" applyBorder="1" applyAlignment="1">
      <alignment/>
    </xf>
    <xf numFmtId="44" fontId="103" fillId="34" borderId="12" xfId="0" applyNumberFormat="1" applyFont="1" applyFill="1" applyBorder="1" applyAlignment="1" applyProtection="1">
      <alignment horizontal="center" vertical="center"/>
      <protection locked="0"/>
    </xf>
    <xf numFmtId="0" fontId="17" fillId="0" borderId="0" xfId="0" applyFont="1" applyBorder="1" applyAlignment="1" applyProtection="1">
      <alignment/>
      <protection locked="0"/>
    </xf>
    <xf numFmtId="0" fontId="90" fillId="0" borderId="12" xfId="0" applyFont="1" applyBorder="1" applyAlignment="1">
      <alignment horizontal="center" vertical="center"/>
    </xf>
    <xf numFmtId="0" fontId="19" fillId="0" borderId="12" xfId="0" applyFont="1" applyBorder="1" applyAlignment="1">
      <alignment horizontal="center" vertical="center" wrapText="1"/>
    </xf>
    <xf numFmtId="44" fontId="24" fillId="0" borderId="11" xfId="44" applyFont="1" applyBorder="1" applyAlignment="1">
      <alignment horizontal="left"/>
    </xf>
    <xf numFmtId="44" fontId="94" fillId="0" borderId="11" xfId="44" applyFont="1" applyBorder="1" applyAlignment="1">
      <alignment/>
    </xf>
    <xf numFmtId="44" fontId="18" fillId="0" borderId="11" xfId="44" applyFont="1" applyBorder="1" applyAlignment="1" applyProtection="1">
      <alignment/>
      <protection locked="0"/>
    </xf>
    <xf numFmtId="0" fontId="91" fillId="0" borderId="0" xfId="0" applyFont="1" applyBorder="1" applyAlignment="1">
      <alignment horizontal="right"/>
    </xf>
    <xf numFmtId="0" fontId="91" fillId="0" borderId="0" xfId="0" applyFont="1" applyBorder="1" applyAlignment="1">
      <alignment horizontal="right"/>
    </xf>
    <xf numFmtId="0" fontId="90" fillId="0" borderId="12" xfId="0" applyFont="1" applyBorder="1" applyAlignment="1">
      <alignment horizontal="center" vertical="center"/>
    </xf>
    <xf numFmtId="0" fontId="109" fillId="0" borderId="0" xfId="0" applyFont="1" applyBorder="1" applyAlignment="1" applyProtection="1">
      <alignment horizontal="left" vertical="top" wrapText="1"/>
      <protection locked="0"/>
    </xf>
    <xf numFmtId="0" fontId="90" fillId="0" borderId="0" xfId="0" applyFont="1" applyBorder="1" applyAlignment="1" applyProtection="1">
      <alignment horizontal="center"/>
      <protection locked="0"/>
    </xf>
    <xf numFmtId="0" fontId="109" fillId="0" borderId="18"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7" fillId="0" borderId="18" xfId="0" applyFont="1" applyBorder="1" applyAlignment="1" applyProtection="1">
      <alignment horizontal="left" vertical="top" wrapText="1"/>
      <protection locked="0"/>
    </xf>
    <xf numFmtId="0" fontId="92" fillId="0" borderId="0" xfId="0" applyFont="1" applyBorder="1" applyAlignment="1" applyProtection="1">
      <alignment horizontal="left" vertical="top" wrapText="1"/>
      <protection locked="0"/>
    </xf>
    <xf numFmtId="0" fontId="90" fillId="0" borderId="12" xfId="0" applyFont="1" applyBorder="1" applyAlignment="1">
      <alignment horizontal="center" vertical="center"/>
    </xf>
    <xf numFmtId="0" fontId="91" fillId="0" borderId="0" xfId="0" applyFont="1" applyBorder="1" applyAlignment="1" applyProtection="1">
      <alignment horizontal="right"/>
      <protection/>
    </xf>
    <xf numFmtId="0" fontId="91" fillId="0" borderId="0" xfId="0" applyFont="1" applyBorder="1" applyAlignment="1" applyProtection="1">
      <alignment horizontal="right"/>
      <protection locked="0"/>
    </xf>
    <xf numFmtId="0" fontId="16" fillId="0" borderId="13" xfId="0" applyFont="1" applyBorder="1" applyAlignment="1">
      <alignment horizontal="center" vertical="center" wrapText="1"/>
    </xf>
    <xf numFmtId="0" fontId="102" fillId="0" borderId="17" xfId="0" applyFont="1" applyBorder="1" applyAlignment="1" applyProtection="1">
      <alignment vertical="top"/>
      <protection/>
    </xf>
    <xf numFmtId="14" fontId="98" fillId="0" borderId="0" xfId="0" applyNumberFormat="1" applyFont="1" applyAlignment="1">
      <alignment/>
    </xf>
    <xf numFmtId="0" fontId="87" fillId="3" borderId="17" xfId="16" applyFont="1" applyBorder="1" applyAlignment="1">
      <alignment horizontal="right" vertical="center" wrapText="1"/>
    </xf>
    <xf numFmtId="10" fontId="87" fillId="34" borderId="15" xfId="57" applyNumberFormat="1" applyFont="1" applyFill="1" applyBorder="1" applyAlignment="1" applyProtection="1">
      <alignment horizontal="center" vertical="center" wrapText="1"/>
      <protection locked="0"/>
    </xf>
    <xf numFmtId="0" fontId="87" fillId="3" borderId="22" xfId="16" applyFont="1" applyBorder="1" applyAlignment="1">
      <alignment horizontal="right" vertical="center" wrapText="1"/>
    </xf>
    <xf numFmtId="164" fontId="87" fillId="34" borderId="15" xfId="44" applyNumberFormat="1" applyFont="1" applyFill="1" applyBorder="1" applyAlignment="1" applyProtection="1">
      <alignment horizontal="center" vertical="center" wrapText="1"/>
      <protection locked="0"/>
    </xf>
    <xf numFmtId="0" fontId="106" fillId="34" borderId="12" xfId="0" applyFont="1" applyFill="1" applyBorder="1" applyAlignment="1" applyProtection="1">
      <alignment horizontal="left" vertical="center" wrapText="1"/>
      <protection locked="0"/>
    </xf>
    <xf numFmtId="0" fontId="106" fillId="34" borderId="31" xfId="0" applyFont="1" applyFill="1" applyBorder="1" applyAlignment="1" applyProtection="1">
      <alignment horizontal="left" vertical="center" wrapText="1"/>
      <protection locked="0"/>
    </xf>
    <xf numFmtId="49" fontId="106" fillId="34" borderId="13" xfId="0" applyNumberFormat="1" applyFont="1" applyFill="1" applyBorder="1" applyAlignment="1" applyProtection="1">
      <alignment horizontal="left" vertical="center" wrapText="1"/>
      <protection locked="0"/>
    </xf>
    <xf numFmtId="0" fontId="106" fillId="34" borderId="15" xfId="0" applyFont="1" applyFill="1" applyBorder="1" applyAlignment="1" applyProtection="1">
      <alignment horizontal="left" vertical="center" wrapText="1"/>
      <protection locked="0"/>
    </xf>
    <xf numFmtId="0" fontId="0" fillId="0" borderId="0" xfId="0" applyAlignment="1">
      <alignment wrapText="1"/>
    </xf>
    <xf numFmtId="0" fontId="73" fillId="29" borderId="0" xfId="47" applyBorder="1" applyAlignment="1">
      <alignment vertical="center"/>
    </xf>
    <xf numFmtId="0" fontId="109" fillId="0" borderId="0" xfId="0" applyFont="1" applyBorder="1" applyAlignment="1" applyProtection="1">
      <alignment horizontal="left" vertical="top" wrapText="1"/>
      <protection locked="0"/>
    </xf>
    <xf numFmtId="0" fontId="106" fillId="33" borderId="12" xfId="0" applyFont="1" applyFill="1" applyBorder="1" applyAlignment="1">
      <alignment horizontal="left" vertical="center" wrapText="1"/>
    </xf>
    <xf numFmtId="0" fontId="17" fillId="0" borderId="18" xfId="0" applyFont="1" applyBorder="1" applyAlignment="1" applyProtection="1">
      <alignment horizontal="left" wrapText="1"/>
      <protection locked="0"/>
    </xf>
    <xf numFmtId="0" fontId="17" fillId="0" borderId="0" xfId="0" applyFont="1" applyBorder="1" applyAlignment="1" applyProtection="1">
      <alignment horizontal="left" wrapText="1"/>
      <protection locked="0"/>
    </xf>
    <xf numFmtId="0" fontId="19" fillId="0" borderId="12" xfId="0" applyFont="1" applyBorder="1" applyAlignment="1">
      <alignment horizontal="center" vertical="center"/>
    </xf>
    <xf numFmtId="0" fontId="18" fillId="0" borderId="0" xfId="0" applyFont="1" applyBorder="1" applyAlignment="1" applyProtection="1">
      <alignment horizontal="left" wrapText="1"/>
      <protection locked="0"/>
    </xf>
    <xf numFmtId="0" fontId="17" fillId="0" borderId="0" xfId="0" applyFont="1" applyAlignment="1" applyProtection="1">
      <alignment/>
      <protection locked="0"/>
    </xf>
    <xf numFmtId="44" fontId="17" fillId="0" borderId="0" xfId="0" applyNumberFormat="1" applyFont="1" applyAlignment="1" applyProtection="1">
      <alignment/>
      <protection locked="0"/>
    </xf>
    <xf numFmtId="0" fontId="17" fillId="0" borderId="0" xfId="0" applyFont="1" applyAlignment="1" applyProtection="1">
      <alignment horizontal="center"/>
      <protection locked="0"/>
    </xf>
    <xf numFmtId="0" fontId="109" fillId="0" borderId="0" xfId="0" applyFont="1" applyAlignment="1" applyProtection="1">
      <alignment/>
      <protection locked="0"/>
    </xf>
    <xf numFmtId="0" fontId="109" fillId="0" borderId="0" xfId="0" applyFont="1" applyAlignment="1" applyProtection="1">
      <alignment horizontal="left"/>
      <protection locked="0"/>
    </xf>
    <xf numFmtId="10" fontId="109" fillId="0" borderId="0" xfId="0" applyNumberFormat="1" applyFont="1" applyAlignment="1" applyProtection="1">
      <alignment/>
      <protection locked="0"/>
    </xf>
    <xf numFmtId="0" fontId="17" fillId="0" borderId="0" xfId="0" applyFont="1" applyAlignment="1" applyProtection="1">
      <alignment horizontal="left" vertical="top" wrapText="1"/>
      <protection locked="0"/>
    </xf>
    <xf numFmtId="0" fontId="109" fillId="0" borderId="0" xfId="0" applyFont="1" applyAlignment="1" applyProtection="1">
      <alignment horizontal="center"/>
      <protection locked="0"/>
    </xf>
    <xf numFmtId="0" fontId="109" fillId="0" borderId="0" xfId="0" applyFont="1" applyAlignment="1" applyProtection="1">
      <alignment horizontal="left" wrapText="1"/>
      <protection locked="0"/>
    </xf>
    <xf numFmtId="0" fontId="17" fillId="0" borderId="0" xfId="0" applyFont="1" applyAlignment="1" applyProtection="1">
      <alignment horizontal="center" vertical="top" wrapText="1"/>
      <protection locked="0"/>
    </xf>
    <xf numFmtId="0" fontId="109" fillId="0" borderId="0" xfId="0" applyFont="1" applyAlignment="1" applyProtection="1">
      <alignment horizontal="left" vertical="top" wrapText="1"/>
      <protection locked="0"/>
    </xf>
    <xf numFmtId="44" fontId="109" fillId="0" borderId="0" xfId="0" applyNumberFormat="1" applyFont="1" applyAlignment="1" applyProtection="1">
      <alignment/>
      <protection locked="0"/>
    </xf>
    <xf numFmtId="0" fontId="17" fillId="0" borderId="0" xfId="0" applyFont="1" applyAlignment="1" applyProtection="1">
      <alignment vertical="top"/>
      <protection locked="0"/>
    </xf>
    <xf numFmtId="9" fontId="17" fillId="0" borderId="0" xfId="0" applyNumberFormat="1" applyFont="1" applyAlignment="1" applyProtection="1">
      <alignment horizontal="center"/>
      <protection locked="0"/>
    </xf>
    <xf numFmtId="0" fontId="109" fillId="0" borderId="0" xfId="0" applyFont="1" applyAlignment="1" applyProtection="1">
      <alignment vertical="top"/>
      <protection locked="0"/>
    </xf>
    <xf numFmtId="44" fontId="90" fillId="0" borderId="0" xfId="0" applyNumberFormat="1" applyFont="1" applyAlignment="1" applyProtection="1">
      <alignment/>
      <protection locked="0"/>
    </xf>
    <xf numFmtId="10" fontId="90" fillId="0" borderId="0" xfId="0" applyNumberFormat="1" applyFont="1" applyAlignment="1" applyProtection="1">
      <alignment/>
      <protection locked="0"/>
    </xf>
    <xf numFmtId="0" fontId="91" fillId="0" borderId="0" xfId="0" applyFont="1" applyBorder="1" applyAlignment="1">
      <alignment horizontal="right"/>
    </xf>
    <xf numFmtId="43" fontId="110" fillId="31" borderId="0" xfId="54" applyNumberFormat="1" applyFont="1" applyBorder="1" applyAlignment="1">
      <alignment/>
    </xf>
    <xf numFmtId="44" fontId="103" fillId="35" borderId="12" xfId="0" applyNumberFormat="1" applyFont="1" applyFill="1" applyBorder="1" applyAlignment="1">
      <alignment/>
    </xf>
    <xf numFmtId="44" fontId="103" fillId="35" borderId="31" xfId="0" applyNumberFormat="1" applyFont="1" applyFill="1" applyBorder="1" applyAlignment="1" applyProtection="1">
      <alignment/>
      <protection locked="0"/>
    </xf>
    <xf numFmtId="0" fontId="109" fillId="0" borderId="0" xfId="0" applyFont="1" applyBorder="1" applyAlignment="1" applyProtection="1">
      <alignment vertical="top"/>
      <protection/>
    </xf>
    <xf numFmtId="0" fontId="0" fillId="0" borderId="0" xfId="0" applyBorder="1" applyAlignment="1" applyProtection="1">
      <alignment/>
      <protection/>
    </xf>
    <xf numFmtId="6" fontId="17" fillId="0" borderId="0" xfId="0" applyNumberFormat="1" applyFont="1" applyAlignment="1" applyProtection="1">
      <alignment horizontal="left"/>
      <protection/>
    </xf>
    <xf numFmtId="0" fontId="0" fillId="0" borderId="0" xfId="0" applyBorder="1" applyAlignment="1" applyProtection="1">
      <alignment vertical="top"/>
      <protection/>
    </xf>
    <xf numFmtId="0" fontId="109"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44" fontId="90" fillId="0" borderId="0" xfId="0" applyNumberFormat="1" applyFont="1" applyBorder="1" applyAlignment="1" applyProtection="1">
      <alignment/>
      <protection/>
    </xf>
    <xf numFmtId="0" fontId="103" fillId="0" borderId="12" xfId="0" applyFont="1" applyBorder="1" applyAlignment="1">
      <alignment horizontal="center"/>
    </xf>
    <xf numFmtId="0" fontId="91" fillId="0" borderId="18" xfId="0" applyFont="1" applyBorder="1" applyAlignment="1" applyProtection="1">
      <alignment vertical="top"/>
      <protection/>
    </xf>
    <xf numFmtId="0" fontId="91" fillId="0" borderId="19" xfId="0" applyFont="1" applyBorder="1" applyAlignment="1" applyProtection="1">
      <alignment vertical="top"/>
      <protection/>
    </xf>
    <xf numFmtId="0" fontId="109" fillId="0" borderId="18" xfId="0" applyFont="1" applyBorder="1" applyAlignment="1" applyProtection="1">
      <alignment horizontal="left" vertical="top" wrapText="1"/>
      <protection/>
    </xf>
    <xf numFmtId="0" fontId="109" fillId="0" borderId="0" xfId="0" applyFont="1" applyAlignment="1" applyProtection="1">
      <alignment horizontal="center"/>
      <protection/>
    </xf>
    <xf numFmtId="44" fontId="109" fillId="0" borderId="0" xfId="0" applyNumberFormat="1" applyFont="1" applyAlignment="1" applyProtection="1">
      <alignment/>
      <protection/>
    </xf>
    <xf numFmtId="0" fontId="0" fillId="0" borderId="0" xfId="0" applyAlignment="1" applyProtection="1">
      <alignment/>
      <protection/>
    </xf>
    <xf numFmtId="0" fontId="109" fillId="0" borderId="0" xfId="0" applyFont="1" applyAlignment="1" applyProtection="1">
      <alignment horizontal="left" vertical="top" wrapText="1"/>
      <protection/>
    </xf>
    <xf numFmtId="44" fontId="92" fillId="0" borderId="11" xfId="44" applyFont="1" applyBorder="1" applyAlignment="1" applyProtection="1">
      <alignment/>
      <protection/>
    </xf>
    <xf numFmtId="0" fontId="109" fillId="0" borderId="0" xfId="0" applyFont="1" applyFill="1" applyAlignment="1" applyProtection="1">
      <alignment horizontal="center"/>
      <protection locked="0"/>
    </xf>
    <xf numFmtId="44" fontId="109" fillId="0" borderId="0" xfId="0" applyNumberFormat="1" applyFont="1" applyFill="1" applyAlignment="1" applyProtection="1">
      <alignment/>
      <protection locked="0"/>
    </xf>
    <xf numFmtId="0" fontId="96" fillId="0" borderId="0" xfId="0" applyFont="1" applyBorder="1" applyAlignment="1">
      <alignment horizontal="left" vertical="center" wrapText="1"/>
    </xf>
    <xf numFmtId="0" fontId="111" fillId="0" borderId="0" xfId="0" applyFont="1" applyBorder="1" applyAlignment="1">
      <alignment horizontal="center" vertical="center"/>
    </xf>
    <xf numFmtId="0" fontId="104" fillId="0" borderId="0" xfId="0" applyFont="1" applyBorder="1" applyAlignment="1">
      <alignment horizontal="center" vertical="center" wrapText="1"/>
    </xf>
    <xf numFmtId="0" fontId="97" fillId="0" borderId="0" xfId="0" applyFont="1" applyBorder="1" applyAlignment="1">
      <alignment horizontal="center" vertical="center" wrapText="1"/>
    </xf>
    <xf numFmtId="0" fontId="99" fillId="0" borderId="0" xfId="0" applyFont="1" applyBorder="1" applyAlignment="1">
      <alignment horizontal="left" vertical="center" wrapText="1"/>
    </xf>
    <xf numFmtId="0" fontId="97" fillId="0" borderId="0" xfId="0" applyFont="1" applyBorder="1" applyAlignment="1">
      <alignment horizontal="left" vertical="center" wrapText="1"/>
    </xf>
    <xf numFmtId="0" fontId="96" fillId="0" borderId="0" xfId="0" applyFont="1" applyBorder="1" applyAlignment="1">
      <alignment horizontal="center" vertical="center" wrapText="1"/>
    </xf>
    <xf numFmtId="0" fontId="97" fillId="0" borderId="0" xfId="0" applyFont="1" applyBorder="1" applyAlignment="1">
      <alignment horizontal="left" vertical="center" wrapText="1" indent="2"/>
    </xf>
    <xf numFmtId="0" fontId="104" fillId="0" borderId="0" xfId="0" applyFont="1" applyBorder="1" applyAlignment="1">
      <alignment horizontal="center" vertical="top" wrapText="1"/>
    </xf>
    <xf numFmtId="0" fontId="95" fillId="0" borderId="0" xfId="0" applyFont="1" applyBorder="1" applyAlignment="1">
      <alignment horizontal="left" vertical="center" wrapText="1"/>
    </xf>
    <xf numFmtId="0" fontId="103" fillId="0" borderId="12" xfId="0" applyFont="1" applyBorder="1" applyAlignment="1" applyProtection="1">
      <alignment horizontal="center" vertical="center"/>
      <protection/>
    </xf>
    <xf numFmtId="0" fontId="87" fillId="0" borderId="12" xfId="16" applyFont="1" applyFill="1" applyBorder="1" applyAlignment="1" applyProtection="1">
      <alignment horizontal="left" vertical="center" wrapText="1"/>
      <protection/>
    </xf>
    <xf numFmtId="0" fontId="87" fillId="0" borderId="12" xfId="0" applyFont="1" applyFill="1" applyBorder="1" applyAlignment="1">
      <alignment horizontal="left"/>
    </xf>
    <xf numFmtId="0" fontId="103" fillId="0" borderId="12" xfId="0" applyFont="1" applyBorder="1" applyAlignment="1">
      <alignment horizontal="center"/>
    </xf>
    <xf numFmtId="0" fontId="106" fillId="33" borderId="12" xfId="0" applyFont="1" applyFill="1" applyBorder="1" applyAlignment="1">
      <alignment horizontal="left" vertical="center" wrapText="1"/>
    </xf>
    <xf numFmtId="165" fontId="103" fillId="0" borderId="12" xfId="0" applyNumberFormat="1" applyFont="1" applyBorder="1" applyAlignment="1">
      <alignment horizontal="center"/>
    </xf>
    <xf numFmtId="165" fontId="112" fillId="0" borderId="17" xfId="0" applyNumberFormat="1" applyFont="1" applyBorder="1" applyAlignment="1">
      <alignment horizontal="center"/>
    </xf>
    <xf numFmtId="165" fontId="112" fillId="0" borderId="19" xfId="0" applyNumberFormat="1" applyFont="1" applyBorder="1" applyAlignment="1">
      <alignment horizontal="center"/>
    </xf>
    <xf numFmtId="165" fontId="112" fillId="0" borderId="22" xfId="0" applyNumberFormat="1" applyFont="1" applyBorder="1" applyAlignment="1">
      <alignment horizontal="center"/>
    </xf>
    <xf numFmtId="165" fontId="112" fillId="0" borderId="21" xfId="0" applyNumberFormat="1" applyFont="1" applyBorder="1" applyAlignment="1">
      <alignment horizontal="center"/>
    </xf>
    <xf numFmtId="0" fontId="87" fillId="0" borderId="12" xfId="0" applyFont="1" applyBorder="1" applyAlignment="1">
      <alignment horizontal="left"/>
    </xf>
    <xf numFmtId="0" fontId="106" fillId="0" borderId="13" xfId="0" applyFont="1" applyBorder="1" applyAlignment="1">
      <alignment horizontal="center" vertical="center"/>
    </xf>
    <xf numFmtId="0" fontId="106" fillId="0" borderId="15" xfId="0" applyFont="1" applyBorder="1" applyAlignment="1">
      <alignment horizontal="center" vertical="center"/>
    </xf>
    <xf numFmtId="0" fontId="106" fillId="33" borderId="32" xfId="0" applyFont="1" applyFill="1" applyBorder="1" applyAlignment="1">
      <alignment horizontal="center" vertical="center" wrapText="1"/>
    </xf>
    <xf numFmtId="0" fontId="106" fillId="33" borderId="33" xfId="0" applyFont="1" applyFill="1" applyBorder="1" applyAlignment="1">
      <alignment horizontal="center" vertical="center" wrapText="1"/>
    </xf>
    <xf numFmtId="0" fontId="113" fillId="0" borderId="12" xfId="0" applyFont="1" applyFill="1" applyBorder="1" applyAlignment="1" applyProtection="1">
      <alignment horizontal="center" vertical="center"/>
      <protection/>
    </xf>
    <xf numFmtId="0" fontId="103" fillId="0" borderId="12" xfId="0" applyFont="1" applyBorder="1" applyAlignment="1">
      <alignment horizontal="center" vertical="center"/>
    </xf>
    <xf numFmtId="0" fontId="106" fillId="0" borderId="12" xfId="0" applyFont="1" applyFill="1" applyBorder="1" applyAlignment="1">
      <alignment horizontal="left"/>
    </xf>
    <xf numFmtId="0" fontId="106" fillId="0" borderId="34" xfId="0" applyFont="1" applyBorder="1" applyAlignment="1">
      <alignment horizontal="center" vertical="center" wrapText="1"/>
    </xf>
    <xf numFmtId="0" fontId="106" fillId="0" borderId="35" xfId="0" applyFont="1" applyBorder="1" applyAlignment="1">
      <alignment horizontal="center" vertical="center" wrapText="1"/>
    </xf>
    <xf numFmtId="0" fontId="106" fillId="0" borderId="36" xfId="0" applyFont="1" applyBorder="1" applyAlignment="1">
      <alignment horizontal="center" vertical="center" wrapText="1"/>
    </xf>
    <xf numFmtId="0" fontId="106" fillId="0" borderId="37" xfId="0" applyFont="1" applyBorder="1" applyAlignment="1">
      <alignment horizontal="center" vertical="center" wrapText="1"/>
    </xf>
    <xf numFmtId="0" fontId="106" fillId="0" borderId="38" xfId="0" applyFont="1" applyBorder="1" applyAlignment="1">
      <alignment horizontal="center" vertical="center" wrapText="1"/>
    </xf>
    <xf numFmtId="44" fontId="103" fillId="0" borderId="12" xfId="0" applyNumberFormat="1" applyFont="1" applyBorder="1" applyAlignment="1">
      <alignment horizontal="center"/>
    </xf>
    <xf numFmtId="0" fontId="106" fillId="0" borderId="13" xfId="0" applyFont="1" applyBorder="1" applyAlignment="1" applyProtection="1">
      <alignment horizontal="center" vertical="center"/>
      <protection/>
    </xf>
    <xf numFmtId="0" fontId="106" fillId="0" borderId="15" xfId="0" applyFont="1" applyBorder="1" applyAlignment="1" applyProtection="1">
      <alignment horizontal="center" vertical="center"/>
      <protection/>
    </xf>
    <xf numFmtId="0" fontId="106" fillId="33" borderId="13" xfId="0" applyFont="1" applyFill="1" applyBorder="1" applyAlignment="1" applyProtection="1">
      <alignment horizontal="left" vertical="center" wrapText="1"/>
      <protection/>
    </xf>
    <xf numFmtId="0" fontId="106" fillId="33" borderId="14" xfId="0" applyFont="1" applyFill="1" applyBorder="1" applyAlignment="1" applyProtection="1">
      <alignment horizontal="left" vertical="center" wrapText="1"/>
      <protection/>
    </xf>
    <xf numFmtId="0" fontId="106" fillId="33" borderId="15" xfId="0" applyFont="1" applyFill="1" applyBorder="1" applyAlignment="1" applyProtection="1">
      <alignment horizontal="left" vertical="center" wrapText="1"/>
      <protection/>
    </xf>
    <xf numFmtId="0" fontId="87" fillId="33" borderId="39" xfId="0" applyFont="1" applyFill="1" applyBorder="1" applyAlignment="1" applyProtection="1">
      <alignment horizontal="left" wrapText="1"/>
      <protection/>
    </xf>
    <xf numFmtId="0" fontId="87" fillId="33" borderId="40" xfId="0" applyFont="1" applyFill="1" applyBorder="1" applyAlignment="1" applyProtection="1">
      <alignment horizontal="left" wrapText="1"/>
      <protection/>
    </xf>
    <xf numFmtId="0" fontId="87" fillId="33" borderId="41" xfId="0" applyFont="1" applyFill="1" applyBorder="1" applyAlignment="1" applyProtection="1">
      <alignment horizontal="left" wrapText="1"/>
      <protection/>
    </xf>
    <xf numFmtId="44" fontId="64" fillId="31" borderId="39" xfId="54" applyNumberFormat="1" applyFont="1" applyBorder="1" applyAlignment="1" applyProtection="1">
      <alignment horizontal="center"/>
      <protection/>
    </xf>
    <xf numFmtId="44" fontId="64" fillId="31" borderId="41" xfId="54" applyNumberFormat="1" applyFont="1" applyBorder="1" applyAlignment="1" applyProtection="1">
      <alignment horizontal="center"/>
      <protection/>
    </xf>
    <xf numFmtId="0" fontId="106" fillId="0" borderId="32" xfId="0" applyFont="1" applyBorder="1" applyAlignment="1">
      <alignment horizontal="center" vertical="center"/>
    </xf>
    <xf numFmtId="0" fontId="106" fillId="0" borderId="33" xfId="0" applyFont="1" applyBorder="1" applyAlignment="1">
      <alignment horizontal="center" vertical="center"/>
    </xf>
    <xf numFmtId="44" fontId="103" fillId="35" borderId="13" xfId="0" applyNumberFormat="1" applyFont="1" applyFill="1" applyBorder="1" applyAlignment="1">
      <alignment horizontal="center"/>
    </xf>
    <xf numFmtId="44" fontId="103" fillId="35" borderId="15" xfId="0" applyNumberFormat="1" applyFont="1" applyFill="1" applyBorder="1" applyAlignment="1">
      <alignment horizontal="center"/>
    </xf>
    <xf numFmtId="0" fontId="106" fillId="33" borderId="13" xfId="0" applyFont="1" applyFill="1" applyBorder="1" applyAlignment="1">
      <alignment horizontal="center" vertical="center" wrapText="1"/>
    </xf>
    <xf numFmtId="0" fontId="106" fillId="33" borderId="14" xfId="0" applyFont="1" applyFill="1" applyBorder="1" applyAlignment="1">
      <alignment horizontal="center" vertical="center" wrapText="1"/>
    </xf>
    <xf numFmtId="0" fontId="106" fillId="33" borderId="15" xfId="0" applyFont="1" applyFill="1" applyBorder="1" applyAlignment="1">
      <alignment horizontal="center" vertical="center" wrapText="1"/>
    </xf>
    <xf numFmtId="0" fontId="96" fillId="34" borderId="11" xfId="0" applyFont="1" applyFill="1" applyBorder="1" applyAlignment="1" applyProtection="1">
      <alignment horizontal="left" vertical="center" wrapText="1"/>
      <protection/>
    </xf>
    <xf numFmtId="0" fontId="90" fillId="34" borderId="11" xfId="0" applyFont="1" applyFill="1" applyBorder="1" applyAlignment="1" applyProtection="1">
      <alignment horizontal="left"/>
      <protection/>
    </xf>
    <xf numFmtId="0" fontId="96" fillId="0" borderId="0" xfId="0" applyFont="1" applyBorder="1" applyAlignment="1" applyProtection="1">
      <alignment vertical="center" wrapText="1"/>
      <protection/>
    </xf>
    <xf numFmtId="0" fontId="96" fillId="0" borderId="18" xfId="0" applyFont="1" applyBorder="1" applyAlignment="1" applyProtection="1">
      <alignment horizontal="left" vertical="center" wrapText="1"/>
      <protection/>
    </xf>
    <xf numFmtId="0" fontId="96" fillId="0" borderId="19" xfId="0" applyFont="1" applyBorder="1" applyAlignment="1" applyProtection="1">
      <alignment horizontal="left" vertical="center" wrapText="1"/>
      <protection/>
    </xf>
    <xf numFmtId="0" fontId="94" fillId="0" borderId="0" xfId="0" applyFont="1" applyBorder="1" applyAlignment="1" applyProtection="1">
      <alignment horizontal="left" vertical="top" wrapText="1" indent="3"/>
      <protection/>
    </xf>
    <xf numFmtId="0" fontId="94" fillId="0" borderId="42" xfId="0" applyFont="1" applyBorder="1" applyAlignment="1" applyProtection="1">
      <alignment horizontal="left" vertical="top" wrapText="1" indent="3"/>
      <protection/>
    </xf>
    <xf numFmtId="0" fontId="113" fillId="0" borderId="0" xfId="0" applyFont="1" applyAlignment="1" applyProtection="1">
      <alignment horizontal="left"/>
      <protection/>
    </xf>
    <xf numFmtId="0" fontId="96" fillId="0" borderId="0" xfId="0" applyFont="1" applyAlignment="1" applyProtection="1">
      <alignment horizontal="left" wrapText="1"/>
      <protection/>
    </xf>
    <xf numFmtId="0" fontId="94" fillId="0" borderId="11" xfId="0" applyFont="1" applyBorder="1" applyAlignment="1" applyProtection="1">
      <alignment horizontal="left" vertical="top" wrapText="1" indent="3"/>
      <protection/>
    </xf>
    <xf numFmtId="0" fontId="94" fillId="0" borderId="21" xfId="0" applyFont="1" applyBorder="1" applyAlignment="1" applyProtection="1">
      <alignment horizontal="left" vertical="top" wrapText="1" indent="3"/>
      <protection/>
    </xf>
    <xf numFmtId="0" fontId="95" fillId="0" borderId="0" xfId="0" applyFont="1" applyAlignment="1" applyProtection="1">
      <alignment horizontal="left" vertical="center" wrapText="1"/>
      <protection/>
    </xf>
    <xf numFmtId="0" fontId="73" fillId="29" borderId="0" xfId="47" applyAlignment="1">
      <alignment horizontal="left" wrapText="1"/>
    </xf>
    <xf numFmtId="0" fontId="96" fillId="0" borderId="17" xfId="0" applyFont="1" applyBorder="1" applyAlignment="1" applyProtection="1">
      <alignment horizontal="center" vertical="center"/>
      <protection/>
    </xf>
    <xf numFmtId="0" fontId="96" fillId="0" borderId="23" xfId="0" applyFont="1" applyBorder="1" applyAlignment="1" applyProtection="1">
      <alignment horizontal="center" vertical="center"/>
      <protection/>
    </xf>
    <xf numFmtId="0" fontId="96" fillId="0" borderId="22" xfId="0" applyFont="1" applyBorder="1" applyAlignment="1" applyProtection="1">
      <alignment horizontal="center" vertical="center"/>
      <protection/>
    </xf>
    <xf numFmtId="0" fontId="96" fillId="0" borderId="18" xfId="0" applyFont="1" applyBorder="1" applyAlignment="1" applyProtection="1">
      <alignment horizontal="center" vertical="center"/>
      <protection locked="0"/>
    </xf>
    <xf numFmtId="0" fontId="96" fillId="0" borderId="0" xfId="0" applyFont="1" applyBorder="1" applyAlignment="1" applyProtection="1">
      <alignment horizontal="center" vertical="center"/>
      <protection locked="0"/>
    </xf>
    <xf numFmtId="0" fontId="96" fillId="0" borderId="11" xfId="0" applyFont="1" applyBorder="1" applyAlignment="1" applyProtection="1">
      <alignment horizontal="center" vertical="center"/>
      <protection locked="0"/>
    </xf>
    <xf numFmtId="0" fontId="96" fillId="0" borderId="0" xfId="0" applyFont="1" applyBorder="1" applyAlignment="1" applyProtection="1">
      <alignment horizontal="left"/>
      <protection/>
    </xf>
    <xf numFmtId="0" fontId="96" fillId="0" borderId="42" xfId="0" applyFont="1" applyBorder="1" applyAlignment="1" applyProtection="1">
      <alignment horizontal="left"/>
      <protection/>
    </xf>
    <xf numFmtId="0" fontId="96" fillId="0" borderId="0" xfId="0" applyFont="1" applyBorder="1" applyAlignment="1" applyProtection="1">
      <alignment horizontal="left" vertical="center"/>
      <protection/>
    </xf>
    <xf numFmtId="0" fontId="96" fillId="0" borderId="42" xfId="0" applyFont="1" applyBorder="1" applyAlignment="1" applyProtection="1">
      <alignment horizontal="left" vertical="center"/>
      <protection/>
    </xf>
    <xf numFmtId="0" fontId="94" fillId="0" borderId="0" xfId="0" applyFont="1" applyBorder="1" applyAlignment="1" applyProtection="1">
      <alignment horizontal="left" vertical="center" wrapText="1"/>
      <protection/>
    </xf>
    <xf numFmtId="0" fontId="96" fillId="0" borderId="0" xfId="0" applyFont="1" applyBorder="1" applyAlignment="1" applyProtection="1">
      <alignment horizontal="left" vertical="center" wrapText="1"/>
      <protection/>
    </xf>
    <xf numFmtId="0" fontId="96" fillId="0" borderId="42" xfId="0" applyFont="1" applyBorder="1" applyAlignment="1" applyProtection="1">
      <alignment horizontal="left" vertical="center" wrapText="1"/>
      <protection/>
    </xf>
    <xf numFmtId="0" fontId="114" fillId="0" borderId="11" xfId="0" applyFont="1" applyBorder="1" applyAlignment="1" applyProtection="1">
      <alignment horizontal="left" vertical="top" wrapText="1" indent="3"/>
      <protection/>
    </xf>
    <xf numFmtId="0" fontId="114" fillId="0" borderId="21" xfId="0" applyFont="1" applyBorder="1" applyAlignment="1" applyProtection="1">
      <alignment horizontal="left" vertical="top" wrapText="1" indent="3"/>
      <protection/>
    </xf>
    <xf numFmtId="0" fontId="90" fillId="0" borderId="0" xfId="0" applyFont="1" applyBorder="1" applyAlignment="1" applyProtection="1">
      <alignment horizontal="left" vertical="center" wrapText="1"/>
      <protection/>
    </xf>
    <xf numFmtId="0" fontId="96" fillId="0" borderId="14" xfId="0" applyFont="1" applyBorder="1" applyAlignment="1" applyProtection="1">
      <alignment horizontal="left" vertical="center"/>
      <protection/>
    </xf>
    <xf numFmtId="0" fontId="96" fillId="0" borderId="15" xfId="0" applyFont="1" applyBorder="1" applyAlignment="1" applyProtection="1">
      <alignment horizontal="left" vertical="center"/>
      <protection/>
    </xf>
    <xf numFmtId="0" fontId="95" fillId="0" borderId="0" xfId="0" applyFont="1" applyAlignment="1" applyProtection="1">
      <alignment horizontal="center" vertical="center" wrapText="1"/>
      <protection/>
    </xf>
    <xf numFmtId="0" fontId="95" fillId="0" borderId="0" xfId="0" applyFont="1" applyBorder="1" applyAlignment="1" applyProtection="1">
      <alignment horizontal="center" vertical="center" wrapText="1"/>
      <protection/>
    </xf>
    <xf numFmtId="0" fontId="96" fillId="0" borderId="10" xfId="0" applyFont="1" applyBorder="1" applyAlignment="1" applyProtection="1">
      <alignment horizontal="left" vertical="center" wrapText="1"/>
      <protection/>
    </xf>
    <xf numFmtId="0" fontId="96" fillId="34" borderId="11" xfId="0" applyFont="1" applyFill="1" applyBorder="1" applyAlignment="1" applyProtection="1">
      <alignment horizontal="left" vertical="center" wrapText="1"/>
      <protection locked="0"/>
    </xf>
    <xf numFmtId="0" fontId="90" fillId="34" borderId="11" xfId="0" applyFont="1" applyFill="1" applyBorder="1" applyAlignment="1" applyProtection="1">
      <alignment horizontal="left"/>
      <protection locked="0"/>
    </xf>
    <xf numFmtId="0" fontId="96" fillId="34" borderId="14" xfId="0" applyFont="1" applyFill="1" applyBorder="1" applyAlignment="1" applyProtection="1">
      <alignment horizontal="left" vertical="center" wrapText="1"/>
      <protection locked="0"/>
    </xf>
    <xf numFmtId="0" fontId="87" fillId="3" borderId="13" xfId="16" applyFont="1" applyBorder="1" applyAlignment="1" applyProtection="1">
      <alignment horizontal="left" vertical="center" wrapText="1"/>
      <protection locked="0"/>
    </xf>
    <xf numFmtId="0" fontId="87" fillId="3" borderId="15" xfId="16" applyFont="1" applyBorder="1" applyAlignment="1" applyProtection="1">
      <alignment horizontal="left" vertical="center" wrapText="1"/>
      <protection locked="0"/>
    </xf>
    <xf numFmtId="0" fontId="113" fillId="0" borderId="13" xfId="0" applyFont="1" applyFill="1" applyBorder="1" applyAlignment="1">
      <alignment horizontal="center" vertical="center"/>
    </xf>
    <xf numFmtId="0" fontId="113" fillId="0" borderId="15" xfId="0" applyFont="1" applyFill="1" applyBorder="1" applyAlignment="1">
      <alignment horizontal="center" vertical="center"/>
    </xf>
    <xf numFmtId="0" fontId="87" fillId="33" borderId="13" xfId="0" applyNumberFormat="1" applyFont="1" applyFill="1" applyBorder="1" applyAlignment="1" applyProtection="1">
      <alignment horizontal="left" wrapText="1" indent="1"/>
      <protection locked="0"/>
    </xf>
    <xf numFmtId="0" fontId="87" fillId="33" borderId="15" xfId="0" applyNumberFormat="1" applyFont="1" applyFill="1" applyBorder="1" applyAlignment="1" applyProtection="1">
      <alignment horizontal="left" wrapText="1" indent="1"/>
      <protection locked="0"/>
    </xf>
    <xf numFmtId="43" fontId="108" fillId="0" borderId="39" xfId="0" applyNumberFormat="1" applyFont="1" applyBorder="1" applyAlignment="1" applyProtection="1">
      <alignment horizontal="left" vertical="center" wrapText="1"/>
      <protection locked="0"/>
    </xf>
    <xf numFmtId="43" fontId="108" fillId="0" borderId="41" xfId="0" applyNumberFormat="1" applyFont="1" applyBorder="1" applyAlignment="1" applyProtection="1">
      <alignment horizontal="left" vertical="center" wrapText="1"/>
      <protection locked="0"/>
    </xf>
    <xf numFmtId="43" fontId="87" fillId="33" borderId="13" xfId="0" applyNumberFormat="1" applyFont="1" applyFill="1" applyBorder="1" applyAlignment="1" applyProtection="1">
      <alignment horizontal="left" wrapText="1" indent="2"/>
      <protection locked="0"/>
    </xf>
    <xf numFmtId="43" fontId="87" fillId="33" borderId="15" xfId="0" applyNumberFormat="1" applyFont="1" applyFill="1" applyBorder="1" applyAlignment="1" applyProtection="1">
      <alignment horizontal="left" wrapText="1" indent="2"/>
      <protection locked="0"/>
    </xf>
    <xf numFmtId="43" fontId="87" fillId="33" borderId="13" xfId="0" applyNumberFormat="1" applyFont="1" applyFill="1" applyBorder="1" applyAlignment="1" applyProtection="1">
      <alignment horizontal="left" wrapText="1" indent="1"/>
      <protection locked="0"/>
    </xf>
    <xf numFmtId="43" fontId="87" fillId="33" borderId="15" xfId="0" applyNumberFormat="1" applyFont="1" applyFill="1" applyBorder="1" applyAlignment="1" applyProtection="1">
      <alignment horizontal="left" wrapText="1" indent="1"/>
      <protection locked="0"/>
    </xf>
    <xf numFmtId="0" fontId="102" fillId="0" borderId="43" xfId="0" applyFont="1" applyBorder="1" applyAlignment="1">
      <alignment horizontal="left" vertical="center" wrapText="1"/>
    </xf>
    <xf numFmtId="0" fontId="102" fillId="0" borderId="20" xfId="0" applyFont="1" applyBorder="1" applyAlignment="1">
      <alignment horizontal="left" vertical="center" wrapText="1"/>
    </xf>
    <xf numFmtId="0" fontId="102" fillId="0" borderId="44" xfId="0" applyFont="1" applyBorder="1" applyAlignment="1">
      <alignment horizontal="left" vertical="center" wrapText="1"/>
    </xf>
    <xf numFmtId="0" fontId="88" fillId="34" borderId="11" xfId="0" applyFont="1" applyFill="1" applyBorder="1" applyAlignment="1" applyProtection="1">
      <alignment horizontal="left" vertical="top" wrapText="1"/>
      <protection locked="0"/>
    </xf>
    <xf numFmtId="0" fontId="102" fillId="0" borderId="0" xfId="0" applyFont="1" applyAlignment="1">
      <alignment horizontal="left" vertical="center" wrapText="1"/>
    </xf>
    <xf numFmtId="0" fontId="90" fillId="0" borderId="0" xfId="0" applyFont="1" applyAlignment="1">
      <alignment horizontal="left" vertical="center" wrapText="1"/>
    </xf>
    <xf numFmtId="0" fontId="102" fillId="33" borderId="43" xfId="0" applyFont="1" applyFill="1" applyBorder="1" applyAlignment="1">
      <alignment horizontal="center" vertical="center" wrapText="1"/>
    </xf>
    <xf numFmtId="0" fontId="102" fillId="33" borderId="20" xfId="0" applyFont="1" applyFill="1" applyBorder="1" applyAlignment="1">
      <alignment horizontal="center" vertical="center" wrapText="1"/>
    </xf>
    <xf numFmtId="0" fontId="102" fillId="33" borderId="44" xfId="0" applyFont="1" applyFill="1" applyBorder="1" applyAlignment="1">
      <alignment horizontal="center" vertical="center" wrapText="1"/>
    </xf>
    <xf numFmtId="0" fontId="102" fillId="33" borderId="43" xfId="0" applyFont="1" applyFill="1" applyBorder="1" applyAlignment="1">
      <alignment horizontal="left" vertical="center" wrapText="1"/>
    </xf>
    <xf numFmtId="0" fontId="102" fillId="33" borderId="20" xfId="0" applyFont="1" applyFill="1" applyBorder="1" applyAlignment="1">
      <alignment horizontal="left" vertical="center" wrapText="1"/>
    </xf>
    <xf numFmtId="0" fontId="102" fillId="33" borderId="44" xfId="0" applyFont="1" applyFill="1" applyBorder="1" applyAlignment="1">
      <alignment horizontal="left" vertical="center" wrapText="1"/>
    </xf>
    <xf numFmtId="0" fontId="102" fillId="0" borderId="43" xfId="0" applyFont="1" applyBorder="1" applyAlignment="1">
      <alignment horizontal="left" vertical="center"/>
    </xf>
    <xf numFmtId="0" fontId="102" fillId="0" borderId="20" xfId="0" applyFont="1" applyBorder="1" applyAlignment="1">
      <alignment horizontal="left" vertical="center"/>
    </xf>
    <xf numFmtId="0" fontId="102" fillId="33" borderId="28" xfId="0" applyFont="1" applyFill="1" applyBorder="1" applyAlignment="1">
      <alignment horizontal="left" vertical="center" wrapText="1"/>
    </xf>
    <xf numFmtId="0" fontId="102" fillId="33" borderId="29" xfId="0" applyFont="1" applyFill="1" applyBorder="1" applyAlignment="1">
      <alignment horizontal="left" vertical="center" wrapText="1"/>
    </xf>
    <xf numFmtId="0" fontId="102" fillId="33" borderId="30" xfId="0" applyFont="1" applyFill="1" applyBorder="1" applyAlignment="1">
      <alignment horizontal="left" vertical="center" wrapText="1"/>
    </xf>
    <xf numFmtId="0" fontId="88" fillId="34" borderId="11" xfId="0" applyFont="1" applyFill="1" applyBorder="1" applyAlignment="1">
      <alignment horizontal="center" vertical="center"/>
    </xf>
    <xf numFmtId="0" fontId="14" fillId="0" borderId="0" xfId="0" applyFont="1" applyAlignment="1">
      <alignment horizontal="left" vertical="center" wrapText="1"/>
    </xf>
    <xf numFmtId="0" fontId="85" fillId="0" borderId="0" xfId="0" applyFont="1" applyAlignment="1">
      <alignment horizontal="center" vertical="center" wrapText="1"/>
    </xf>
    <xf numFmtId="0" fontId="17" fillId="0" borderId="22"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21" xfId="0" applyFont="1" applyBorder="1" applyAlignment="1" applyProtection="1">
      <alignment horizontal="left" vertical="top" wrapText="1"/>
      <protection locked="0"/>
    </xf>
    <xf numFmtId="0" fontId="115" fillId="0" borderId="0" xfId="0" applyFont="1" applyBorder="1" applyAlignment="1">
      <alignment horizontal="center" vertical="center" wrapText="1"/>
    </xf>
    <xf numFmtId="0" fontId="90" fillId="0" borderId="0" xfId="0" applyFont="1" applyBorder="1" applyAlignment="1">
      <alignment horizontal="left" vertical="center" wrapText="1"/>
    </xf>
    <xf numFmtId="6" fontId="17" fillId="0" borderId="0" xfId="0" applyNumberFormat="1" applyFont="1" applyAlignment="1">
      <alignment horizontal="left" vertical="center" wrapText="1"/>
    </xf>
    <xf numFmtId="0" fontId="16" fillId="0" borderId="0" xfId="0" applyFont="1" applyBorder="1" applyAlignment="1">
      <alignment horizontal="left" vertical="center" wrapText="1"/>
    </xf>
    <xf numFmtId="0" fontId="109" fillId="0" borderId="22" xfId="0" applyFont="1" applyBorder="1" applyAlignment="1" applyProtection="1">
      <alignment horizontal="left" vertical="top" wrapText="1"/>
      <protection locked="0"/>
    </xf>
    <xf numFmtId="0" fontId="109" fillId="0" borderId="11" xfId="0" applyFont="1" applyBorder="1" applyAlignment="1" applyProtection="1">
      <alignment horizontal="left" vertical="top" wrapText="1"/>
      <protection locked="0"/>
    </xf>
    <xf numFmtId="0" fontId="109" fillId="0" borderId="21" xfId="0" applyFont="1" applyBorder="1" applyAlignment="1" applyProtection="1">
      <alignment horizontal="left" vertical="top" wrapText="1"/>
      <protection locked="0"/>
    </xf>
    <xf numFmtId="0" fontId="18" fillId="0" borderId="0" xfId="0" applyFont="1" applyBorder="1" applyAlignment="1" applyProtection="1">
      <alignment/>
      <protection locked="0"/>
    </xf>
    <xf numFmtId="0" fontId="17" fillId="0" borderId="0" xfId="0" applyFont="1" applyBorder="1" applyAlignment="1" applyProtection="1">
      <alignment horizontal="left"/>
      <protection locked="0"/>
    </xf>
    <xf numFmtId="0" fontId="17" fillId="0" borderId="0" xfId="0" applyFont="1" applyBorder="1" applyAlignment="1" applyProtection="1">
      <alignment/>
      <protection locked="0"/>
    </xf>
    <xf numFmtId="6" fontId="17" fillId="0" borderId="0" xfId="0" applyNumberFormat="1" applyFont="1" applyBorder="1" applyAlignment="1" applyProtection="1">
      <alignment horizontal="left"/>
      <protection locked="0"/>
    </xf>
    <xf numFmtId="6" fontId="17" fillId="0" borderId="0" xfId="0" applyNumberFormat="1" applyFont="1" applyBorder="1" applyAlignment="1" applyProtection="1">
      <alignment horizontal="left" wrapText="1"/>
      <protection locked="0"/>
    </xf>
    <xf numFmtId="0" fontId="91" fillId="0" borderId="0" xfId="0" applyFont="1" applyBorder="1" applyAlignment="1">
      <alignment horizontal="right"/>
    </xf>
    <xf numFmtId="0" fontId="16" fillId="0" borderId="11" xfId="0" applyFont="1" applyBorder="1" applyAlignment="1">
      <alignment horizontal="left" vertical="center" wrapText="1"/>
    </xf>
    <xf numFmtId="6" fontId="17" fillId="0" borderId="0" xfId="0" applyNumberFormat="1" applyFont="1" applyAlignment="1" applyProtection="1">
      <alignment horizontal="left" vertical="center" wrapText="1"/>
      <protection locked="0"/>
    </xf>
    <xf numFmtId="0" fontId="109" fillId="0" borderId="0" xfId="0" applyFont="1" applyBorder="1" applyAlignment="1" applyProtection="1">
      <alignment horizontal="left" vertical="top"/>
      <protection locked="0"/>
    </xf>
    <xf numFmtId="0" fontId="19" fillId="0" borderId="0" xfId="0" applyFont="1" applyBorder="1" applyAlignment="1">
      <alignment horizontal="left" vertical="center" wrapText="1"/>
    </xf>
    <xf numFmtId="0" fontId="16" fillId="0" borderId="1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1" xfId="0" applyFont="1" applyBorder="1" applyAlignment="1">
      <alignment horizontal="center" vertical="center" wrapText="1"/>
    </xf>
    <xf numFmtId="0" fontId="109" fillId="0" borderId="18" xfId="0" applyFont="1" applyBorder="1" applyAlignment="1" applyProtection="1">
      <alignment horizontal="left" vertical="top"/>
      <protection locked="0"/>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9" fillId="0" borderId="0" xfId="0" applyFont="1" applyBorder="1" applyAlignment="1">
      <alignment horizontal="left" vertical="top" wrapText="1"/>
    </xf>
    <xf numFmtId="0" fontId="19" fillId="0" borderId="11" xfId="0" applyFont="1" applyBorder="1" applyAlignment="1">
      <alignment horizontal="left" vertical="center" wrapText="1"/>
    </xf>
    <xf numFmtId="0" fontId="109" fillId="0" borderId="0" xfId="0" applyFont="1" applyBorder="1" applyAlignment="1" applyProtection="1">
      <alignment horizontal="left" vertical="top" wrapText="1"/>
      <protection locked="0"/>
    </xf>
    <xf numFmtId="0" fontId="109" fillId="0" borderId="0" xfId="0" applyFont="1" applyAlignment="1" applyProtection="1">
      <alignment horizontal="left" vertical="top" wrapText="1"/>
      <protection locked="0"/>
    </xf>
    <xf numFmtId="0" fontId="19" fillId="0" borderId="12" xfId="0" applyFont="1" applyBorder="1" applyAlignment="1">
      <alignment horizontal="center" vertical="center" wrapText="1"/>
    </xf>
    <xf numFmtId="0" fontId="0" fillId="0" borderId="0" xfId="0" applyBorder="1" applyAlignment="1" applyProtection="1">
      <alignment horizontal="left" vertical="top" wrapText="1"/>
      <protection locked="0"/>
    </xf>
    <xf numFmtId="44" fontId="87" fillId="0" borderId="0" xfId="0" applyNumberFormat="1" applyFont="1" applyAlignment="1">
      <alignment horizontal="center"/>
    </xf>
    <xf numFmtId="0" fontId="87" fillId="0" borderId="0" xfId="0" applyFont="1" applyAlignment="1">
      <alignment horizontal="center"/>
    </xf>
    <xf numFmtId="0" fontId="98" fillId="0" borderId="0" xfId="0" applyFont="1" applyAlignment="1">
      <alignment horizontal="center" vertical="center" wrapText="1"/>
    </xf>
    <xf numFmtId="0" fontId="96" fillId="0" borderId="0" xfId="0" applyFont="1" applyAlignment="1">
      <alignment horizontal="left" vertical="center" wrapText="1"/>
    </xf>
    <xf numFmtId="0" fontId="98" fillId="0" borderId="0" xfId="0" applyFont="1" applyAlignment="1">
      <alignment horizontal="left" vertical="center"/>
    </xf>
    <xf numFmtId="0" fontId="116" fillId="33" borderId="4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219075</xdr:colOff>
      <xdr:row>4</xdr:row>
      <xdr:rowOff>381000</xdr:rowOff>
    </xdr:to>
    <xdr:sp>
      <xdr:nvSpPr>
        <xdr:cNvPr id="1" name="Rectangle 1"/>
        <xdr:cNvSpPr>
          <a:spLocks/>
        </xdr:cNvSpPr>
      </xdr:nvSpPr>
      <xdr:spPr>
        <a:xfrm>
          <a:off x="485775"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219075</xdr:colOff>
      <xdr:row>14</xdr:row>
      <xdr:rowOff>428625</xdr:rowOff>
    </xdr:to>
    <xdr:sp>
      <xdr:nvSpPr>
        <xdr:cNvPr id="2" name="Rectangle 2"/>
        <xdr:cNvSpPr>
          <a:spLocks/>
        </xdr:cNvSpPr>
      </xdr:nvSpPr>
      <xdr:spPr>
        <a:xfrm>
          <a:off x="485775" y="3514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219075</xdr:colOff>
      <xdr:row>17</xdr:row>
      <xdr:rowOff>352425</xdr:rowOff>
    </xdr:to>
    <xdr:sp>
      <xdr:nvSpPr>
        <xdr:cNvPr id="3" name="Rectangle 3"/>
        <xdr:cNvSpPr>
          <a:spLocks/>
        </xdr:cNvSpPr>
      </xdr:nvSpPr>
      <xdr:spPr>
        <a:xfrm>
          <a:off x="476250" y="4352925"/>
          <a:ext cx="19050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190500</xdr:rowOff>
    </xdr:from>
    <xdr:to>
      <xdr:col>2</xdr:col>
      <xdr:colOff>219075</xdr:colOff>
      <xdr:row>12</xdr:row>
      <xdr:rowOff>371475</xdr:rowOff>
    </xdr:to>
    <xdr:sp>
      <xdr:nvSpPr>
        <xdr:cNvPr id="4" name="Rectangle 4"/>
        <xdr:cNvSpPr>
          <a:spLocks/>
        </xdr:cNvSpPr>
      </xdr:nvSpPr>
      <xdr:spPr>
        <a:xfrm>
          <a:off x="485775" y="2752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219075</xdr:colOff>
      <xdr:row>22</xdr:row>
      <xdr:rowOff>114300</xdr:rowOff>
    </xdr:to>
    <xdr:sp>
      <xdr:nvSpPr>
        <xdr:cNvPr id="5" name="Rectangle 5"/>
        <xdr:cNvSpPr>
          <a:spLocks/>
        </xdr:cNvSpPr>
      </xdr:nvSpPr>
      <xdr:spPr>
        <a:xfrm>
          <a:off x="476250" y="5362575"/>
          <a:ext cx="19050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25</xdr:row>
      <xdr:rowOff>76200</xdr:rowOff>
    </xdr:from>
    <xdr:to>
      <xdr:col>2</xdr:col>
      <xdr:colOff>238125</xdr:colOff>
      <xdr:row>25</xdr:row>
      <xdr:rowOff>266700</xdr:rowOff>
    </xdr:to>
    <xdr:sp>
      <xdr:nvSpPr>
        <xdr:cNvPr id="6" name="Rectangle 6"/>
        <xdr:cNvSpPr>
          <a:spLocks/>
        </xdr:cNvSpPr>
      </xdr:nvSpPr>
      <xdr:spPr>
        <a:xfrm>
          <a:off x="485775" y="6010275"/>
          <a:ext cx="200025" cy="1905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1"/>
  <sheetViews>
    <sheetView zoomScaleSheetLayoutView="100" zoomScalePageLayoutView="0" workbookViewId="0" topLeftCell="A1">
      <selection activeCell="B8" sqref="B8:P8"/>
    </sheetView>
  </sheetViews>
  <sheetFormatPr defaultColWidth="9.140625" defaultRowHeight="15"/>
  <cols>
    <col min="1" max="1" width="1.421875" style="8" customWidth="1"/>
    <col min="2" max="13" width="9.421875" style="8" customWidth="1"/>
    <col min="14" max="14" width="14.421875" style="8" customWidth="1"/>
    <col min="15" max="15" width="2.57421875" style="8" customWidth="1"/>
    <col min="16" max="16" width="2.140625" style="8" customWidth="1"/>
    <col min="17" max="16384" width="9.140625" style="8" customWidth="1"/>
  </cols>
  <sheetData>
    <row r="1" spans="2:16" ht="34.5" customHeight="1">
      <c r="B1" s="320" t="s">
        <v>125</v>
      </c>
      <c r="C1" s="320"/>
      <c r="D1" s="320"/>
      <c r="E1" s="320"/>
      <c r="F1" s="320"/>
      <c r="G1" s="320"/>
      <c r="H1" s="320"/>
      <c r="I1" s="320"/>
      <c r="J1" s="320"/>
      <c r="K1" s="320"/>
      <c r="L1" s="320"/>
      <c r="M1" s="320"/>
      <c r="N1" s="320"/>
      <c r="O1" s="320"/>
      <c r="P1" s="320"/>
    </row>
    <row r="2" spans="2:16" ht="12.75" customHeight="1">
      <c r="B2" s="47"/>
      <c r="C2" s="26"/>
      <c r="D2" s="26"/>
      <c r="E2" s="26"/>
      <c r="F2" s="26"/>
      <c r="G2" s="26"/>
      <c r="H2" s="26"/>
      <c r="I2" s="26"/>
      <c r="J2" s="26"/>
      <c r="K2" s="26"/>
      <c r="L2" s="26"/>
      <c r="M2" s="26"/>
      <c r="N2" s="26"/>
      <c r="O2" s="26"/>
      <c r="P2" s="26"/>
    </row>
    <row r="3" spans="2:16" ht="49.5" customHeight="1">
      <c r="B3" s="319" t="s">
        <v>239</v>
      </c>
      <c r="C3" s="319"/>
      <c r="D3" s="319"/>
      <c r="E3" s="319"/>
      <c r="F3" s="319"/>
      <c r="G3" s="319"/>
      <c r="H3" s="319"/>
      <c r="I3" s="319"/>
      <c r="J3" s="319"/>
      <c r="K3" s="319"/>
      <c r="L3" s="319"/>
      <c r="M3" s="319"/>
      <c r="N3" s="319"/>
      <c r="O3" s="319"/>
      <c r="P3" s="319"/>
    </row>
    <row r="4" spans="2:16" ht="9" customHeight="1">
      <c r="B4" s="48"/>
      <c r="C4" s="26"/>
      <c r="D4" s="26"/>
      <c r="E4" s="26"/>
      <c r="F4" s="26"/>
      <c r="G4" s="26"/>
      <c r="H4" s="26"/>
      <c r="I4" s="26"/>
      <c r="J4" s="26"/>
      <c r="K4" s="26"/>
      <c r="L4" s="26"/>
      <c r="M4" s="26"/>
      <c r="N4" s="26"/>
      <c r="O4" s="26"/>
      <c r="P4" s="26"/>
    </row>
    <row r="5" spans="2:16" ht="24.75" customHeight="1">
      <c r="B5" s="328" t="s">
        <v>240</v>
      </c>
      <c r="C5" s="328"/>
      <c r="D5" s="328"/>
      <c r="E5" s="328"/>
      <c r="F5" s="328"/>
      <c r="G5" s="328"/>
      <c r="H5" s="328"/>
      <c r="I5" s="328"/>
      <c r="J5" s="328"/>
      <c r="K5" s="328"/>
      <c r="L5" s="328"/>
      <c r="M5" s="328"/>
      <c r="N5" s="328"/>
      <c r="O5" s="328"/>
      <c r="P5" s="328"/>
    </row>
    <row r="6" spans="2:16" ht="22.5" customHeight="1">
      <c r="B6" s="321" t="s">
        <v>182</v>
      </c>
      <c r="C6" s="321"/>
      <c r="D6" s="321"/>
      <c r="E6" s="321"/>
      <c r="F6" s="321"/>
      <c r="G6" s="321"/>
      <c r="H6" s="321"/>
      <c r="I6" s="321"/>
      <c r="J6" s="321"/>
      <c r="K6" s="321"/>
      <c r="L6" s="321"/>
      <c r="M6" s="321"/>
      <c r="N6" s="321"/>
      <c r="O6" s="321"/>
      <c r="P6" s="321"/>
    </row>
    <row r="7" spans="2:16" ht="15">
      <c r="B7" s="322" t="s">
        <v>126</v>
      </c>
      <c r="C7" s="322"/>
      <c r="D7" s="322"/>
      <c r="E7" s="322"/>
      <c r="F7" s="322"/>
      <c r="G7" s="322"/>
      <c r="H7" s="322"/>
      <c r="I7" s="322"/>
      <c r="J7" s="322"/>
      <c r="K7" s="322"/>
      <c r="L7" s="322"/>
      <c r="M7" s="322"/>
      <c r="N7" s="322"/>
      <c r="O7" s="322"/>
      <c r="P7" s="322"/>
    </row>
    <row r="8" spans="2:16" ht="24.75" customHeight="1">
      <c r="B8" s="319" t="s">
        <v>237</v>
      </c>
      <c r="C8" s="319"/>
      <c r="D8" s="319"/>
      <c r="E8" s="319"/>
      <c r="F8" s="319"/>
      <c r="G8" s="319"/>
      <c r="H8" s="319"/>
      <c r="I8" s="319"/>
      <c r="J8" s="319"/>
      <c r="K8" s="319"/>
      <c r="L8" s="319"/>
      <c r="M8" s="319"/>
      <c r="N8" s="319"/>
      <c r="O8" s="319"/>
      <c r="P8" s="319"/>
    </row>
    <row r="9" spans="2:16" ht="15">
      <c r="B9" s="325" t="s">
        <v>127</v>
      </c>
      <c r="C9" s="325"/>
      <c r="D9" s="325"/>
      <c r="E9" s="325"/>
      <c r="F9" s="325"/>
      <c r="G9" s="325"/>
      <c r="H9" s="325"/>
      <c r="I9" s="325"/>
      <c r="J9" s="325"/>
      <c r="K9" s="325"/>
      <c r="L9" s="325"/>
      <c r="M9" s="325"/>
      <c r="N9" s="325"/>
      <c r="O9" s="325"/>
      <c r="P9" s="325"/>
    </row>
    <row r="10" spans="2:16" ht="21.75" customHeight="1">
      <c r="B10" s="319" t="s">
        <v>128</v>
      </c>
      <c r="C10" s="319"/>
      <c r="D10" s="319"/>
      <c r="E10" s="319"/>
      <c r="F10" s="319"/>
      <c r="G10" s="319"/>
      <c r="H10" s="319"/>
      <c r="I10" s="319"/>
      <c r="J10" s="319"/>
      <c r="K10" s="319"/>
      <c r="L10" s="319"/>
      <c r="M10" s="319"/>
      <c r="N10" s="319"/>
      <c r="O10" s="319"/>
      <c r="P10" s="319"/>
    </row>
    <row r="11" spans="2:16" ht="15">
      <c r="B11" s="325" t="s">
        <v>129</v>
      </c>
      <c r="C11" s="325"/>
      <c r="D11" s="325"/>
      <c r="E11" s="325"/>
      <c r="F11" s="325"/>
      <c r="G11" s="325"/>
      <c r="H11" s="325"/>
      <c r="I11" s="325"/>
      <c r="J11" s="325"/>
      <c r="K11" s="325"/>
      <c r="L11" s="325"/>
      <c r="M11" s="325"/>
      <c r="N11" s="325"/>
      <c r="O11" s="325"/>
      <c r="P11" s="325"/>
    </row>
    <row r="12" spans="2:16" ht="15">
      <c r="B12" s="49" t="s">
        <v>130</v>
      </c>
      <c r="C12" s="26"/>
      <c r="D12" s="26"/>
      <c r="E12" s="26"/>
      <c r="F12" s="26"/>
      <c r="G12" s="26"/>
      <c r="H12" s="26"/>
      <c r="I12" s="26"/>
      <c r="J12" s="26"/>
      <c r="K12" s="26"/>
      <c r="L12" s="26"/>
      <c r="M12" s="26"/>
      <c r="N12" s="26"/>
      <c r="O12" s="26"/>
      <c r="P12" s="26"/>
    </row>
    <row r="13" spans="2:16" ht="10.5" customHeight="1">
      <c r="B13" s="49"/>
      <c r="C13" s="26"/>
      <c r="D13" s="26"/>
      <c r="E13" s="26"/>
      <c r="F13" s="26"/>
      <c r="G13" s="26"/>
      <c r="H13" s="26"/>
      <c r="I13" s="26"/>
      <c r="J13" s="26"/>
      <c r="K13" s="26"/>
      <c r="L13" s="26"/>
      <c r="M13" s="26"/>
      <c r="N13" s="26"/>
      <c r="O13" s="26"/>
      <c r="P13" s="26"/>
    </row>
    <row r="14" spans="2:16" ht="15">
      <c r="B14" s="49" t="s">
        <v>241</v>
      </c>
      <c r="C14" s="26"/>
      <c r="D14" s="26"/>
      <c r="E14" s="26"/>
      <c r="F14" s="26"/>
      <c r="G14" s="26"/>
      <c r="H14" s="26"/>
      <c r="I14" s="26"/>
      <c r="J14" s="26"/>
      <c r="K14" s="26"/>
      <c r="L14" s="26"/>
      <c r="M14" s="26"/>
      <c r="N14" s="26"/>
      <c r="O14" s="26"/>
      <c r="P14" s="26"/>
    </row>
    <row r="15" spans="2:16" ht="10.5" customHeight="1">
      <c r="B15" s="58"/>
      <c r="C15" s="26"/>
      <c r="D15" s="26"/>
      <c r="E15" s="26"/>
      <c r="F15" s="26"/>
      <c r="G15" s="26"/>
      <c r="H15" s="26"/>
      <c r="I15" s="26"/>
      <c r="J15" s="26"/>
      <c r="K15" s="26"/>
      <c r="L15" s="26"/>
      <c r="M15" s="26"/>
      <c r="N15" s="26"/>
      <c r="O15" s="26"/>
      <c r="P15" s="26"/>
    </row>
    <row r="16" spans="2:16" ht="15">
      <c r="B16" s="60" t="s">
        <v>238</v>
      </c>
      <c r="C16" s="61"/>
      <c r="D16" s="61"/>
      <c r="E16" s="61"/>
      <c r="F16" s="61"/>
      <c r="G16" s="61"/>
      <c r="H16" s="61"/>
      <c r="I16" s="61"/>
      <c r="J16" s="61"/>
      <c r="K16" s="26"/>
      <c r="L16" s="26"/>
      <c r="M16" s="26"/>
      <c r="N16" s="26"/>
      <c r="O16" s="26"/>
      <c r="P16" s="26"/>
    </row>
    <row r="17" spans="2:16" ht="12.75" customHeight="1">
      <c r="B17" s="49"/>
      <c r="C17" s="26"/>
      <c r="D17" s="26"/>
      <c r="E17" s="26"/>
      <c r="F17" s="26"/>
      <c r="G17" s="26"/>
      <c r="H17" s="26"/>
      <c r="I17" s="26"/>
      <c r="J17" s="26"/>
      <c r="K17" s="26"/>
      <c r="L17" s="26"/>
      <c r="M17" s="26"/>
      <c r="N17" s="26"/>
      <c r="O17" s="26"/>
      <c r="P17" s="26"/>
    </row>
    <row r="18" spans="2:16" ht="27" customHeight="1">
      <c r="B18" s="328" t="s">
        <v>154</v>
      </c>
      <c r="C18" s="328"/>
      <c r="D18" s="328"/>
      <c r="E18" s="328"/>
      <c r="F18" s="328"/>
      <c r="G18" s="328"/>
      <c r="H18" s="328"/>
      <c r="I18" s="328"/>
      <c r="J18" s="328"/>
      <c r="K18" s="328"/>
      <c r="L18" s="328"/>
      <c r="M18" s="328"/>
      <c r="N18" s="328"/>
      <c r="O18" s="328"/>
      <c r="P18" s="328"/>
    </row>
    <row r="19" spans="2:16" ht="11.25" customHeight="1">
      <c r="B19" s="49"/>
      <c r="C19" s="26"/>
      <c r="D19" s="26"/>
      <c r="E19" s="26"/>
      <c r="F19" s="26"/>
      <c r="G19" s="26"/>
      <c r="H19" s="26"/>
      <c r="I19" s="26"/>
      <c r="J19" s="26"/>
      <c r="K19" s="26"/>
      <c r="L19" s="26"/>
      <c r="M19" s="26"/>
      <c r="N19" s="26"/>
      <c r="O19" s="26"/>
      <c r="P19" s="26"/>
    </row>
    <row r="20" spans="2:16" ht="41.25" customHeight="1">
      <c r="B20" s="326" t="s">
        <v>155</v>
      </c>
      <c r="C20" s="326"/>
      <c r="D20" s="326"/>
      <c r="E20" s="326"/>
      <c r="F20" s="326"/>
      <c r="G20" s="326"/>
      <c r="H20" s="326"/>
      <c r="I20" s="326"/>
      <c r="J20" s="326"/>
      <c r="K20" s="326"/>
      <c r="L20" s="326"/>
      <c r="M20" s="326"/>
      <c r="N20" s="326"/>
      <c r="O20" s="326"/>
      <c r="P20" s="326"/>
    </row>
    <row r="21" spans="2:16" ht="15">
      <c r="B21" s="49" t="s">
        <v>131</v>
      </c>
      <c r="C21" s="26"/>
      <c r="D21" s="26"/>
      <c r="E21" s="26"/>
      <c r="F21" s="26"/>
      <c r="G21" s="26"/>
      <c r="H21" s="26"/>
      <c r="I21" s="26"/>
      <c r="J21" s="26"/>
      <c r="K21" s="26"/>
      <c r="L21" s="26"/>
      <c r="M21" s="26"/>
      <c r="N21" s="26"/>
      <c r="O21" s="26"/>
      <c r="P21" s="26"/>
    </row>
    <row r="22" spans="2:16" ht="22.5" customHeight="1">
      <c r="B22" s="328" t="s">
        <v>169</v>
      </c>
      <c r="C22" s="328"/>
      <c r="D22" s="328"/>
      <c r="E22" s="328"/>
      <c r="F22" s="328"/>
      <c r="G22" s="328"/>
      <c r="H22" s="328"/>
      <c r="I22" s="328"/>
      <c r="J22" s="328"/>
      <c r="K22" s="328"/>
      <c r="L22" s="328"/>
      <c r="M22" s="328"/>
      <c r="N22" s="328"/>
      <c r="O22" s="328"/>
      <c r="P22" s="35"/>
    </row>
    <row r="23" spans="2:16" ht="13.5" customHeight="1">
      <c r="B23" s="45"/>
      <c r="C23" s="41"/>
      <c r="D23" s="41"/>
      <c r="E23" s="41"/>
      <c r="F23" s="41"/>
      <c r="G23" s="41"/>
      <c r="H23" s="41"/>
      <c r="I23" s="41"/>
      <c r="J23" s="41"/>
      <c r="K23" s="41"/>
      <c r="L23" s="41"/>
      <c r="M23" s="41"/>
      <c r="N23" s="41"/>
      <c r="O23" s="41"/>
      <c r="P23" s="41"/>
    </row>
    <row r="24" spans="2:16" ht="15">
      <c r="B24" s="46" t="s">
        <v>170</v>
      </c>
      <c r="C24" s="41"/>
      <c r="D24" s="41"/>
      <c r="E24" s="41"/>
      <c r="F24" s="41"/>
      <c r="G24" s="41"/>
      <c r="H24" s="41"/>
      <c r="I24" s="41"/>
      <c r="J24" s="41"/>
      <c r="K24" s="41"/>
      <c r="L24" s="41"/>
      <c r="M24" s="41"/>
      <c r="N24" s="41"/>
      <c r="O24" s="41"/>
      <c r="P24" s="41"/>
    </row>
    <row r="25" spans="2:16" ht="6" customHeight="1">
      <c r="B25" s="45"/>
      <c r="C25" s="41"/>
      <c r="D25" s="41"/>
      <c r="E25" s="41"/>
      <c r="F25" s="41"/>
      <c r="G25" s="41"/>
      <c r="H25" s="41"/>
      <c r="I25" s="41"/>
      <c r="J25" s="41"/>
      <c r="K25" s="41"/>
      <c r="L25" s="41"/>
      <c r="M25" s="41"/>
      <c r="N25" s="41"/>
      <c r="O25" s="41"/>
      <c r="P25" s="41"/>
    </row>
    <row r="26" spans="2:16" ht="15">
      <c r="B26" s="46" t="s">
        <v>171</v>
      </c>
      <c r="C26" s="41"/>
      <c r="D26" s="41"/>
      <c r="E26" s="41"/>
      <c r="F26" s="41"/>
      <c r="G26" s="41"/>
      <c r="H26" s="41"/>
      <c r="I26" s="41"/>
      <c r="J26" s="41"/>
      <c r="K26" s="41"/>
      <c r="L26" s="41"/>
      <c r="M26" s="41"/>
      <c r="N26" s="41"/>
      <c r="O26" s="41"/>
      <c r="P26" s="41"/>
    </row>
    <row r="27" spans="2:16" ht="9.75" customHeight="1">
      <c r="B27" s="45"/>
      <c r="C27" s="41"/>
      <c r="D27" s="41"/>
      <c r="E27" s="41"/>
      <c r="F27" s="41"/>
      <c r="G27" s="41"/>
      <c r="H27" s="41"/>
      <c r="I27" s="41"/>
      <c r="J27" s="41"/>
      <c r="K27" s="41"/>
      <c r="L27" s="41"/>
      <c r="M27" s="41"/>
      <c r="N27" s="41"/>
      <c r="O27" s="41"/>
      <c r="P27" s="41"/>
    </row>
    <row r="28" spans="2:16" ht="15">
      <c r="B28" s="46" t="s">
        <v>201</v>
      </c>
      <c r="C28" s="41"/>
      <c r="D28" s="41"/>
      <c r="E28" s="41"/>
      <c r="F28" s="41"/>
      <c r="G28" s="41"/>
      <c r="H28" s="41"/>
      <c r="I28" s="41"/>
      <c r="J28" s="41"/>
      <c r="K28" s="41"/>
      <c r="L28" s="41"/>
      <c r="M28" s="41"/>
      <c r="N28" s="41"/>
      <c r="O28" s="41"/>
      <c r="P28" s="41"/>
    </row>
    <row r="29" spans="2:16" ht="15">
      <c r="B29" s="40"/>
      <c r="C29" s="26"/>
      <c r="D29" s="26"/>
      <c r="E29" s="26"/>
      <c r="F29" s="26"/>
      <c r="G29" s="26"/>
      <c r="H29" s="26"/>
      <c r="I29" s="26"/>
      <c r="J29" s="26"/>
      <c r="K29" s="26"/>
      <c r="L29" s="26"/>
      <c r="M29" s="26"/>
      <c r="N29" s="26"/>
      <c r="O29" s="26"/>
      <c r="P29" s="26"/>
    </row>
    <row r="30" spans="2:16" ht="50.25" customHeight="1">
      <c r="B30" s="326" t="s">
        <v>156</v>
      </c>
      <c r="C30" s="326"/>
      <c r="D30" s="326"/>
      <c r="E30" s="326"/>
      <c r="F30" s="326"/>
      <c r="G30" s="326"/>
      <c r="H30" s="326"/>
      <c r="I30" s="326"/>
      <c r="J30" s="326"/>
      <c r="K30" s="326"/>
      <c r="L30" s="326"/>
      <c r="M30" s="326"/>
      <c r="N30" s="326"/>
      <c r="O30" s="326"/>
      <c r="P30" s="326"/>
    </row>
    <row r="31" spans="2:16" ht="15">
      <c r="B31" s="325" t="s">
        <v>167</v>
      </c>
      <c r="C31" s="325"/>
      <c r="D31" s="325"/>
      <c r="E31" s="325"/>
      <c r="F31" s="325"/>
      <c r="G31" s="325"/>
      <c r="H31" s="325"/>
      <c r="I31" s="325"/>
      <c r="J31" s="325"/>
      <c r="K31" s="325"/>
      <c r="L31" s="325"/>
      <c r="M31" s="325"/>
      <c r="N31" s="325"/>
      <c r="O31" s="325"/>
      <c r="P31" s="325"/>
    </row>
    <row r="32" spans="2:16" ht="53.25" customHeight="1">
      <c r="B32" s="326" t="s">
        <v>157</v>
      </c>
      <c r="C32" s="326"/>
      <c r="D32" s="326"/>
      <c r="E32" s="326"/>
      <c r="F32" s="326"/>
      <c r="G32" s="326"/>
      <c r="H32" s="326"/>
      <c r="I32" s="326"/>
      <c r="J32" s="326"/>
      <c r="K32" s="326"/>
      <c r="L32" s="326"/>
      <c r="M32" s="326"/>
      <c r="N32" s="326"/>
      <c r="O32" s="326"/>
      <c r="P32" s="326"/>
    </row>
    <row r="33" spans="2:16" ht="15">
      <c r="B33" s="50"/>
      <c r="C33" s="26"/>
      <c r="D33" s="26"/>
      <c r="E33" s="26"/>
      <c r="F33" s="26"/>
      <c r="G33" s="26"/>
      <c r="H33" s="26"/>
      <c r="I33" s="26"/>
      <c r="J33" s="26"/>
      <c r="K33" s="26"/>
      <c r="L33" s="26"/>
      <c r="M33" s="26"/>
      <c r="N33" s="26"/>
      <c r="O33" s="26"/>
      <c r="P33" s="26"/>
    </row>
    <row r="34" spans="2:16" ht="53.25" customHeight="1">
      <c r="B34" s="326" t="s">
        <v>158</v>
      </c>
      <c r="C34" s="326"/>
      <c r="D34" s="326"/>
      <c r="E34" s="326"/>
      <c r="F34" s="326"/>
      <c r="G34" s="326"/>
      <c r="H34" s="326"/>
      <c r="I34" s="326"/>
      <c r="J34" s="326"/>
      <c r="K34" s="326"/>
      <c r="L34" s="326"/>
      <c r="M34" s="326"/>
      <c r="N34" s="326"/>
      <c r="O34" s="326"/>
      <c r="P34" s="326"/>
    </row>
    <row r="35" spans="2:16" ht="15">
      <c r="B35" s="49"/>
      <c r="C35" s="26"/>
      <c r="D35" s="26"/>
      <c r="E35" s="26"/>
      <c r="F35" s="26"/>
      <c r="G35" s="26"/>
      <c r="H35" s="26"/>
      <c r="I35" s="26"/>
      <c r="J35" s="26"/>
      <c r="K35" s="26"/>
      <c r="L35" s="26"/>
      <c r="M35" s="26"/>
      <c r="N35" s="26"/>
      <c r="O35" s="26"/>
      <c r="P35" s="26"/>
    </row>
    <row r="36" spans="2:16" ht="41.25" customHeight="1">
      <c r="B36" s="326" t="s">
        <v>159</v>
      </c>
      <c r="C36" s="326"/>
      <c r="D36" s="326"/>
      <c r="E36" s="326"/>
      <c r="F36" s="326"/>
      <c r="G36" s="326"/>
      <c r="H36" s="326"/>
      <c r="I36" s="326"/>
      <c r="J36" s="326"/>
      <c r="K36" s="326"/>
      <c r="L36" s="326"/>
      <c r="M36" s="326"/>
      <c r="N36" s="326"/>
      <c r="O36" s="326"/>
      <c r="P36" s="326"/>
    </row>
    <row r="37" spans="2:16" ht="6" customHeight="1">
      <c r="B37" s="49"/>
      <c r="C37" s="26"/>
      <c r="D37" s="26"/>
      <c r="E37" s="26"/>
      <c r="F37" s="26"/>
      <c r="G37" s="26"/>
      <c r="H37" s="26"/>
      <c r="I37" s="26"/>
      <c r="J37" s="26"/>
      <c r="K37" s="26"/>
      <c r="L37" s="26"/>
      <c r="M37" s="26"/>
      <c r="N37" s="26"/>
      <c r="O37" s="26"/>
      <c r="P37" s="26"/>
    </row>
    <row r="38" spans="2:16" ht="24.75" customHeight="1">
      <c r="B38" s="327" t="s">
        <v>183</v>
      </c>
      <c r="C38" s="327"/>
      <c r="D38" s="327"/>
      <c r="E38" s="327"/>
      <c r="F38" s="327"/>
      <c r="G38" s="327"/>
      <c r="H38" s="327"/>
      <c r="I38" s="327"/>
      <c r="J38" s="327"/>
      <c r="K38" s="327"/>
      <c r="L38" s="327"/>
      <c r="M38" s="327"/>
      <c r="N38" s="327"/>
      <c r="O38" s="327"/>
      <c r="P38" s="327"/>
    </row>
    <row r="39" spans="2:16" ht="15">
      <c r="B39" s="322" t="s">
        <v>132</v>
      </c>
      <c r="C39" s="322"/>
      <c r="D39" s="322"/>
      <c r="E39" s="322"/>
      <c r="F39" s="322"/>
      <c r="G39" s="322"/>
      <c r="H39" s="322"/>
      <c r="I39" s="322"/>
      <c r="J39" s="322"/>
      <c r="K39" s="322"/>
      <c r="L39" s="322"/>
      <c r="M39" s="322"/>
      <c r="N39" s="322"/>
      <c r="O39" s="322"/>
      <c r="P39" s="322"/>
    </row>
    <row r="40" spans="2:16" ht="10.5" customHeight="1">
      <c r="B40" s="49"/>
      <c r="C40" s="26"/>
      <c r="D40" s="26"/>
      <c r="E40" s="26"/>
      <c r="F40" s="26"/>
      <c r="G40" s="26"/>
      <c r="H40" s="26"/>
      <c r="I40" s="26"/>
      <c r="J40" s="26"/>
      <c r="K40" s="26"/>
      <c r="L40" s="26"/>
      <c r="M40" s="26"/>
      <c r="N40" s="26"/>
      <c r="O40" s="26"/>
      <c r="P40" s="26"/>
    </row>
    <row r="41" spans="2:16" ht="38.25" customHeight="1">
      <c r="B41" s="324" t="s">
        <v>160</v>
      </c>
      <c r="C41" s="324"/>
      <c r="D41" s="324"/>
      <c r="E41" s="324"/>
      <c r="F41" s="324"/>
      <c r="G41" s="324"/>
      <c r="H41" s="324"/>
      <c r="I41" s="324"/>
      <c r="J41" s="324"/>
      <c r="K41" s="324"/>
      <c r="L41" s="324"/>
      <c r="M41" s="324"/>
      <c r="N41" s="324"/>
      <c r="O41" s="324"/>
      <c r="P41" s="324"/>
    </row>
    <row r="42" spans="2:16" ht="15">
      <c r="B42" s="49"/>
      <c r="C42" s="26"/>
      <c r="D42" s="26"/>
      <c r="E42" s="26"/>
      <c r="F42" s="26"/>
      <c r="G42" s="26"/>
      <c r="H42" s="26"/>
      <c r="I42" s="26"/>
      <c r="J42" s="26"/>
      <c r="K42" s="26"/>
      <c r="L42" s="26"/>
      <c r="M42" s="26"/>
      <c r="N42" s="26"/>
      <c r="O42" s="26"/>
      <c r="P42" s="26"/>
    </row>
    <row r="43" spans="2:16" ht="15" customHeight="1">
      <c r="B43" s="325" t="s">
        <v>161</v>
      </c>
      <c r="C43" s="325"/>
      <c r="D43" s="325"/>
      <c r="E43" s="325"/>
      <c r="F43" s="325"/>
      <c r="G43" s="325"/>
      <c r="H43" s="325"/>
      <c r="I43" s="325"/>
      <c r="J43" s="325"/>
      <c r="K43" s="325"/>
      <c r="L43" s="325"/>
      <c r="M43" s="325"/>
      <c r="N43" s="325"/>
      <c r="O43" s="325"/>
      <c r="P43" s="325"/>
    </row>
    <row r="44" spans="2:16" ht="26.25" customHeight="1">
      <c r="B44" s="319" t="s">
        <v>133</v>
      </c>
      <c r="C44" s="319"/>
      <c r="D44" s="319"/>
      <c r="E44" s="319"/>
      <c r="F44" s="319"/>
      <c r="G44" s="319"/>
      <c r="H44" s="319"/>
      <c r="I44" s="319"/>
      <c r="J44" s="319"/>
      <c r="K44" s="319"/>
      <c r="L44" s="319"/>
      <c r="M44" s="319"/>
      <c r="N44" s="319"/>
      <c r="O44" s="319"/>
      <c r="P44" s="319"/>
    </row>
    <row r="45" spans="2:16" ht="15">
      <c r="B45" s="49"/>
      <c r="C45" s="26"/>
      <c r="D45" s="26"/>
      <c r="E45" s="26"/>
      <c r="F45" s="26"/>
      <c r="G45" s="26"/>
      <c r="H45" s="26"/>
      <c r="I45" s="26"/>
      <c r="J45" s="26"/>
      <c r="K45" s="26"/>
      <c r="L45" s="26"/>
      <c r="M45" s="26"/>
      <c r="N45" s="26"/>
      <c r="O45" s="26"/>
      <c r="P45" s="26"/>
    </row>
    <row r="46" spans="2:16" ht="24.75" customHeight="1">
      <c r="B46" s="319" t="s">
        <v>242</v>
      </c>
      <c r="C46" s="319"/>
      <c r="D46" s="319"/>
      <c r="E46" s="319"/>
      <c r="F46" s="319"/>
      <c r="G46" s="319"/>
      <c r="H46" s="319"/>
      <c r="I46" s="319"/>
      <c r="J46" s="319"/>
      <c r="K46" s="319"/>
      <c r="L46" s="319"/>
      <c r="M46" s="319"/>
      <c r="N46" s="319"/>
      <c r="O46" s="319"/>
      <c r="P46" s="319"/>
    </row>
    <row r="47" spans="2:16" ht="15">
      <c r="B47" s="49" t="s">
        <v>243</v>
      </c>
      <c r="C47" s="26"/>
      <c r="D47" s="26"/>
      <c r="E47" s="26"/>
      <c r="F47" s="26"/>
      <c r="G47" s="26"/>
      <c r="H47" s="26"/>
      <c r="I47" s="26"/>
      <c r="J47" s="26"/>
      <c r="K47" s="26"/>
      <c r="L47" s="26"/>
      <c r="M47" s="26"/>
      <c r="N47" s="26"/>
      <c r="O47" s="26"/>
      <c r="P47" s="26"/>
    </row>
    <row r="48" spans="2:16" ht="15">
      <c r="B48" s="49"/>
      <c r="C48" s="26"/>
      <c r="D48" s="26"/>
      <c r="E48" s="26"/>
      <c r="F48" s="26"/>
      <c r="G48" s="26"/>
      <c r="H48" s="26"/>
      <c r="I48" s="26"/>
      <c r="J48" s="26"/>
      <c r="K48" s="26"/>
      <c r="L48" s="26"/>
      <c r="M48" s="26"/>
      <c r="N48" s="26"/>
      <c r="O48" s="26"/>
      <c r="P48" s="26"/>
    </row>
    <row r="49" spans="2:16" ht="15">
      <c r="B49" s="60" t="s">
        <v>190</v>
      </c>
      <c r="C49" s="26"/>
      <c r="D49" s="26"/>
      <c r="E49" s="26"/>
      <c r="F49" s="26"/>
      <c r="G49" s="26"/>
      <c r="H49" s="26"/>
      <c r="I49" s="26"/>
      <c r="J49" s="26"/>
      <c r="K49" s="26"/>
      <c r="L49" s="26"/>
      <c r="M49" s="26"/>
      <c r="N49" s="26"/>
      <c r="O49" s="26"/>
      <c r="P49" s="26"/>
    </row>
    <row r="50" spans="2:16" ht="15">
      <c r="B50" s="60"/>
      <c r="C50" s="71"/>
      <c r="D50" s="71"/>
      <c r="E50" s="71"/>
      <c r="F50" s="71"/>
      <c r="G50" s="71"/>
      <c r="H50" s="71"/>
      <c r="I50" s="71"/>
      <c r="J50" s="71"/>
      <c r="K50" s="71"/>
      <c r="L50" s="71"/>
      <c r="M50" s="71"/>
      <c r="N50" s="71"/>
      <c r="O50" s="71"/>
      <c r="P50" s="71"/>
    </row>
    <row r="51" spans="2:16" ht="15">
      <c r="B51" s="60"/>
      <c r="C51" s="26"/>
      <c r="D51" s="26"/>
      <c r="E51" s="26"/>
      <c r="F51" s="26"/>
      <c r="G51" s="26"/>
      <c r="H51" s="26"/>
      <c r="I51" s="26"/>
      <c r="J51" s="26"/>
      <c r="K51" s="26"/>
      <c r="L51" s="26"/>
      <c r="M51" s="26"/>
      <c r="N51" s="26"/>
      <c r="O51" s="26"/>
      <c r="P51" s="26"/>
    </row>
    <row r="52" spans="2:16" ht="35.25" customHeight="1">
      <c r="B52" s="321" t="s">
        <v>184</v>
      </c>
      <c r="C52" s="321"/>
      <c r="D52" s="321"/>
      <c r="E52" s="321"/>
      <c r="F52" s="321"/>
      <c r="G52" s="321"/>
      <c r="H52" s="321"/>
      <c r="I52" s="321"/>
      <c r="J52" s="321"/>
      <c r="K52" s="321"/>
      <c r="L52" s="321"/>
      <c r="M52" s="321"/>
      <c r="N52" s="321"/>
      <c r="O52" s="321"/>
      <c r="P52" s="321"/>
    </row>
    <row r="53" spans="2:16" ht="15">
      <c r="B53" s="322" t="s">
        <v>151</v>
      </c>
      <c r="C53" s="322"/>
      <c r="D53" s="322"/>
      <c r="E53" s="322"/>
      <c r="F53" s="322"/>
      <c r="G53" s="322"/>
      <c r="H53" s="322"/>
      <c r="I53" s="322"/>
      <c r="J53" s="322"/>
      <c r="K53" s="322"/>
      <c r="L53" s="322"/>
      <c r="M53" s="322"/>
      <c r="N53" s="322"/>
      <c r="O53" s="322"/>
      <c r="P53" s="322"/>
    </row>
    <row r="54" spans="2:16" ht="15">
      <c r="B54" s="322" t="s">
        <v>168</v>
      </c>
      <c r="C54" s="322"/>
      <c r="D54" s="322"/>
      <c r="E54" s="322"/>
      <c r="F54" s="322"/>
      <c r="G54" s="322"/>
      <c r="H54" s="322"/>
      <c r="I54" s="322"/>
      <c r="J54" s="322"/>
      <c r="K54" s="322"/>
      <c r="L54" s="322"/>
      <c r="M54" s="322"/>
      <c r="N54" s="322"/>
      <c r="O54" s="322"/>
      <c r="P54" s="322"/>
    </row>
    <row r="55" spans="2:16" ht="15">
      <c r="B55" s="51"/>
      <c r="C55" s="26"/>
      <c r="D55" s="26"/>
      <c r="E55" s="26"/>
      <c r="F55" s="26"/>
      <c r="G55" s="26"/>
      <c r="H55" s="26"/>
      <c r="I55" s="26"/>
      <c r="J55" s="26"/>
      <c r="K55" s="26"/>
      <c r="L55" s="26"/>
      <c r="M55" s="26"/>
      <c r="N55" s="26"/>
      <c r="O55" s="26"/>
      <c r="P55" s="26"/>
    </row>
    <row r="56" spans="2:16" ht="15">
      <c r="B56" s="49"/>
      <c r="C56" s="26"/>
      <c r="D56" s="26"/>
      <c r="E56" s="26"/>
      <c r="F56" s="26"/>
      <c r="G56" s="26"/>
      <c r="H56" s="26"/>
      <c r="I56" s="26"/>
      <c r="J56" s="26"/>
      <c r="K56" s="26"/>
      <c r="L56" s="26"/>
      <c r="M56" s="26"/>
      <c r="N56" s="26"/>
      <c r="O56" s="26"/>
      <c r="P56" s="26"/>
    </row>
    <row r="57" spans="2:16" ht="39.75" customHeight="1">
      <c r="B57" s="319" t="s">
        <v>202</v>
      </c>
      <c r="C57" s="319"/>
      <c r="D57" s="319"/>
      <c r="E57" s="319"/>
      <c r="F57" s="319"/>
      <c r="G57" s="319"/>
      <c r="H57" s="319"/>
      <c r="I57" s="319"/>
      <c r="J57" s="319"/>
      <c r="K57" s="319"/>
      <c r="L57" s="319"/>
      <c r="M57" s="319"/>
      <c r="N57" s="319"/>
      <c r="O57" s="319"/>
      <c r="P57" s="319"/>
    </row>
    <row r="58" spans="2:16" ht="15">
      <c r="B58" s="49"/>
      <c r="C58" s="26"/>
      <c r="D58" s="26"/>
      <c r="E58" s="26"/>
      <c r="F58" s="26"/>
      <c r="G58" s="26"/>
      <c r="H58" s="26"/>
      <c r="I58" s="26"/>
      <c r="J58" s="26"/>
      <c r="K58" s="26"/>
      <c r="L58" s="26"/>
      <c r="M58" s="26"/>
      <c r="N58" s="26"/>
      <c r="O58" s="26"/>
      <c r="P58" s="26"/>
    </row>
    <row r="59" spans="2:16" ht="15">
      <c r="B59" s="48" t="s">
        <v>162</v>
      </c>
      <c r="C59" s="26"/>
      <c r="D59" s="26"/>
      <c r="E59" s="26"/>
      <c r="F59" s="26"/>
      <c r="G59" s="26"/>
      <c r="H59" s="26"/>
      <c r="I59" s="26"/>
      <c r="J59" s="26"/>
      <c r="K59" s="26"/>
      <c r="L59" s="26"/>
      <c r="M59" s="26"/>
      <c r="N59" s="26"/>
      <c r="O59" s="26"/>
      <c r="P59" s="26"/>
    </row>
    <row r="60" spans="2:16" ht="15">
      <c r="B60" s="48"/>
      <c r="C60" s="26"/>
      <c r="D60" s="26"/>
      <c r="E60" s="26"/>
      <c r="F60" s="26"/>
      <c r="G60" s="26"/>
      <c r="H60" s="26"/>
      <c r="I60" s="26"/>
      <c r="J60" s="26"/>
      <c r="K60" s="26"/>
      <c r="L60" s="26"/>
      <c r="M60" s="26"/>
      <c r="N60" s="26"/>
      <c r="O60" s="26"/>
      <c r="P60" s="26"/>
    </row>
    <row r="61" spans="2:16" ht="24" customHeight="1">
      <c r="B61" s="323" t="s">
        <v>163</v>
      </c>
      <c r="C61" s="323"/>
      <c r="D61" s="323"/>
      <c r="E61" s="323"/>
      <c r="F61" s="323"/>
      <c r="G61" s="323"/>
      <c r="H61" s="323"/>
      <c r="I61" s="323"/>
      <c r="J61" s="323"/>
      <c r="K61" s="323"/>
      <c r="L61" s="323"/>
      <c r="M61" s="323"/>
      <c r="N61" s="323"/>
      <c r="O61" s="323"/>
      <c r="P61" s="323"/>
    </row>
    <row r="62" spans="2:16" ht="10.5" customHeight="1">
      <c r="B62" s="48"/>
      <c r="C62" s="26"/>
      <c r="D62" s="26"/>
      <c r="E62" s="26"/>
      <c r="F62" s="26"/>
      <c r="G62" s="26"/>
      <c r="H62" s="26"/>
      <c r="I62" s="26"/>
      <c r="J62" s="26"/>
      <c r="K62" s="26"/>
      <c r="L62" s="26"/>
      <c r="M62" s="26"/>
      <c r="N62" s="26"/>
      <c r="O62" s="26"/>
      <c r="P62" s="26"/>
    </row>
    <row r="63" spans="2:16" ht="15">
      <c r="B63" s="52" t="s">
        <v>134</v>
      </c>
      <c r="C63" s="26"/>
      <c r="D63" s="26"/>
      <c r="E63" s="26"/>
      <c r="F63" s="26"/>
      <c r="G63" s="26"/>
      <c r="H63" s="26"/>
      <c r="I63" s="26"/>
      <c r="J63" s="26"/>
      <c r="K63" s="26"/>
      <c r="L63" s="26"/>
      <c r="M63" s="26"/>
      <c r="N63" s="26"/>
      <c r="O63" s="26"/>
      <c r="P63" s="26"/>
    </row>
    <row r="64" spans="2:16" ht="15">
      <c r="B64" s="52" t="s">
        <v>135</v>
      </c>
      <c r="C64" s="26"/>
      <c r="D64" s="26"/>
      <c r="E64" s="26"/>
      <c r="F64" s="26"/>
      <c r="G64" s="26"/>
      <c r="H64" s="26"/>
      <c r="I64" s="26"/>
      <c r="J64" s="26"/>
      <c r="K64" s="26"/>
      <c r="L64" s="26"/>
      <c r="M64" s="26"/>
      <c r="N64" s="26"/>
      <c r="O64" s="26"/>
      <c r="P64" s="26"/>
    </row>
    <row r="65" spans="2:16" ht="15">
      <c r="B65" s="52" t="s">
        <v>152</v>
      </c>
      <c r="C65" s="26"/>
      <c r="D65" s="26"/>
      <c r="E65" s="26"/>
      <c r="F65" s="26"/>
      <c r="G65" s="26"/>
      <c r="H65" s="26"/>
      <c r="I65" s="26"/>
      <c r="J65" s="26"/>
      <c r="K65" s="26"/>
      <c r="L65" s="26"/>
      <c r="M65" s="26"/>
      <c r="N65" s="26"/>
      <c r="O65" s="26"/>
      <c r="P65" s="26"/>
    </row>
    <row r="66" spans="2:16" ht="15">
      <c r="B66" s="48"/>
      <c r="C66" s="26"/>
      <c r="D66" s="26"/>
      <c r="E66" s="26"/>
      <c r="F66" s="26"/>
      <c r="G66" s="26"/>
      <c r="H66" s="26"/>
      <c r="I66" s="26"/>
      <c r="J66" s="26"/>
      <c r="K66" s="26"/>
      <c r="L66" s="26"/>
      <c r="M66" s="26"/>
      <c r="N66" s="26"/>
      <c r="O66" s="26"/>
      <c r="P66" s="26"/>
    </row>
    <row r="67" spans="2:16" ht="15">
      <c r="B67" s="48" t="s">
        <v>136</v>
      </c>
      <c r="C67" s="26"/>
      <c r="D67" s="26"/>
      <c r="E67" s="26"/>
      <c r="F67" s="26"/>
      <c r="G67" s="26"/>
      <c r="H67" s="26"/>
      <c r="I67" s="26"/>
      <c r="J67" s="26"/>
      <c r="K67" s="26"/>
      <c r="L67" s="26"/>
      <c r="M67" s="26"/>
      <c r="N67" s="26"/>
      <c r="O67" s="26"/>
      <c r="P67" s="26"/>
    </row>
    <row r="68" spans="2:16" ht="15">
      <c r="B68" s="53"/>
      <c r="C68" s="26"/>
      <c r="D68" s="26"/>
      <c r="E68" s="26"/>
      <c r="F68" s="26"/>
      <c r="G68" s="26"/>
      <c r="H68" s="26"/>
      <c r="I68" s="26"/>
      <c r="J68" s="26"/>
      <c r="K68" s="26"/>
      <c r="L68" s="26"/>
      <c r="M68" s="26"/>
      <c r="N68" s="26"/>
      <c r="O68" s="26"/>
      <c r="P68" s="26"/>
    </row>
    <row r="69" spans="2:16" ht="15">
      <c r="B69" s="49" t="s">
        <v>164</v>
      </c>
      <c r="C69" s="26"/>
      <c r="D69" s="26"/>
      <c r="E69" s="26"/>
      <c r="F69" s="26"/>
      <c r="G69" s="26"/>
      <c r="H69" s="26"/>
      <c r="I69" s="26"/>
      <c r="J69" s="26"/>
      <c r="K69" s="26"/>
      <c r="L69" s="26"/>
      <c r="M69" s="26"/>
      <c r="N69" s="26"/>
      <c r="O69" s="26"/>
      <c r="P69" s="26"/>
    </row>
    <row r="70" spans="2:16" ht="15">
      <c r="B70" s="49"/>
      <c r="C70" s="26"/>
      <c r="D70" s="26"/>
      <c r="E70" s="26"/>
      <c r="F70" s="26"/>
      <c r="G70" s="26"/>
      <c r="H70" s="26"/>
      <c r="I70" s="26"/>
      <c r="J70" s="26"/>
      <c r="K70" s="26"/>
      <c r="L70" s="26"/>
      <c r="M70" s="26"/>
      <c r="N70" s="26"/>
      <c r="O70" s="26"/>
      <c r="P70" s="26"/>
    </row>
    <row r="71" spans="2:16" ht="53.25" customHeight="1">
      <c r="B71" s="319" t="s">
        <v>165</v>
      </c>
      <c r="C71" s="319"/>
      <c r="D71" s="319"/>
      <c r="E71" s="319"/>
      <c r="F71" s="319"/>
      <c r="G71" s="319"/>
      <c r="H71" s="319"/>
      <c r="I71" s="319"/>
      <c r="J71" s="319"/>
      <c r="K71" s="319"/>
      <c r="L71" s="319"/>
      <c r="M71" s="319"/>
      <c r="N71" s="319"/>
      <c r="O71" s="319"/>
      <c r="P71" s="319"/>
    </row>
    <row r="72" spans="2:16" ht="15">
      <c r="B72" s="49"/>
      <c r="C72" s="26"/>
      <c r="D72" s="26"/>
      <c r="E72" s="26"/>
      <c r="F72" s="26"/>
      <c r="G72" s="26"/>
      <c r="H72" s="26"/>
      <c r="I72" s="26"/>
      <c r="J72" s="26"/>
      <c r="K72" s="26"/>
      <c r="L72" s="26"/>
      <c r="M72" s="26"/>
      <c r="N72" s="26"/>
      <c r="O72" s="26"/>
      <c r="P72" s="26"/>
    </row>
    <row r="73" spans="2:16" ht="15">
      <c r="B73" s="49" t="s">
        <v>166</v>
      </c>
      <c r="C73" s="26"/>
      <c r="D73" s="26"/>
      <c r="E73" s="26"/>
      <c r="F73" s="26"/>
      <c r="G73" s="26"/>
      <c r="H73" s="26"/>
      <c r="I73" s="26"/>
      <c r="J73" s="26"/>
      <c r="K73" s="26"/>
      <c r="L73" s="26"/>
      <c r="M73" s="26"/>
      <c r="N73" s="26"/>
      <c r="O73" s="26"/>
      <c r="P73" s="26"/>
    </row>
    <row r="74" spans="2:16" ht="15.75" customHeight="1">
      <c r="B74" s="49"/>
      <c r="C74" s="26"/>
      <c r="D74" s="26"/>
      <c r="E74" s="26"/>
      <c r="F74" s="26"/>
      <c r="G74" s="26"/>
      <c r="H74" s="26"/>
      <c r="I74" s="26"/>
      <c r="J74" s="26"/>
      <c r="K74" s="26"/>
      <c r="L74" s="26"/>
      <c r="M74" s="26"/>
      <c r="N74" s="26"/>
      <c r="O74" s="26"/>
      <c r="P74" s="26"/>
    </row>
    <row r="75" spans="2:16" ht="23.25" customHeight="1">
      <c r="B75" s="49" t="s">
        <v>138</v>
      </c>
      <c r="C75" s="26"/>
      <c r="D75" s="26"/>
      <c r="E75" s="26"/>
      <c r="F75" s="26"/>
      <c r="G75" s="26"/>
      <c r="H75" s="26"/>
      <c r="I75" s="26"/>
      <c r="J75" s="26"/>
      <c r="K75" s="26"/>
      <c r="L75" s="26"/>
      <c r="M75" s="26"/>
      <c r="N75" s="26"/>
      <c r="O75" s="26"/>
      <c r="P75" s="26"/>
    </row>
    <row r="76" spans="2:16" ht="41.25" customHeight="1">
      <c r="B76" s="319" t="s">
        <v>137</v>
      </c>
      <c r="C76" s="319"/>
      <c r="D76" s="319"/>
      <c r="E76" s="319"/>
      <c r="F76" s="319"/>
      <c r="G76" s="319"/>
      <c r="H76" s="319"/>
      <c r="I76" s="319"/>
      <c r="J76" s="319"/>
      <c r="K76" s="319"/>
      <c r="L76" s="319"/>
      <c r="M76" s="319"/>
      <c r="N76" s="319"/>
      <c r="O76" s="319"/>
      <c r="P76" s="319"/>
    </row>
    <row r="77" spans="2:16" ht="15">
      <c r="B77" s="49" t="s">
        <v>139</v>
      </c>
      <c r="C77" s="26"/>
      <c r="D77" s="26"/>
      <c r="E77" s="26"/>
      <c r="F77" s="26"/>
      <c r="G77" s="26"/>
      <c r="H77" s="26"/>
      <c r="I77" s="26"/>
      <c r="J77" s="26"/>
      <c r="K77" s="26"/>
      <c r="L77" s="26"/>
      <c r="M77" s="26"/>
      <c r="N77" s="26"/>
      <c r="O77" s="26"/>
      <c r="P77" s="26"/>
    </row>
    <row r="78" spans="2:16" ht="15">
      <c r="B78" s="49" t="s">
        <v>140</v>
      </c>
      <c r="C78" s="26"/>
      <c r="D78" s="26"/>
      <c r="E78" s="26"/>
      <c r="F78" s="26"/>
      <c r="G78" s="26"/>
      <c r="H78" s="26"/>
      <c r="I78" s="26"/>
      <c r="J78" s="26"/>
      <c r="K78" s="26"/>
      <c r="L78" s="26"/>
      <c r="M78" s="26"/>
      <c r="N78" s="26"/>
      <c r="O78" s="26"/>
      <c r="P78" s="26"/>
    </row>
    <row r="79" spans="2:16" ht="15">
      <c r="B79" s="49" t="s">
        <v>141</v>
      </c>
      <c r="C79" s="26"/>
      <c r="D79" s="26"/>
      <c r="E79" s="26"/>
      <c r="F79" s="26"/>
      <c r="G79" s="26"/>
      <c r="H79" s="26"/>
      <c r="I79" s="26"/>
      <c r="J79" s="26"/>
      <c r="K79" s="26"/>
      <c r="L79" s="26"/>
      <c r="M79" s="26"/>
      <c r="N79" s="26"/>
      <c r="O79" s="26"/>
      <c r="P79" s="26"/>
    </row>
    <row r="80" spans="2:16" ht="15">
      <c r="B80" s="49" t="s">
        <v>142</v>
      </c>
      <c r="C80" s="26"/>
      <c r="D80" s="26"/>
      <c r="E80" s="26"/>
      <c r="F80" s="26"/>
      <c r="G80" s="26"/>
      <c r="H80" s="26"/>
      <c r="I80" s="26"/>
      <c r="J80" s="26"/>
      <c r="K80" s="26"/>
      <c r="L80" s="26"/>
      <c r="M80" s="26"/>
      <c r="N80" s="26"/>
      <c r="O80" s="26"/>
      <c r="P80" s="26"/>
    </row>
    <row r="81" spans="2:16" ht="15">
      <c r="B81" s="49" t="s">
        <v>143</v>
      </c>
      <c r="C81" s="26"/>
      <c r="D81" s="26"/>
      <c r="E81" s="26"/>
      <c r="F81" s="26"/>
      <c r="G81" s="26"/>
      <c r="H81" s="26"/>
      <c r="I81" s="26"/>
      <c r="J81" s="26"/>
      <c r="K81" s="26"/>
      <c r="L81" s="26"/>
      <c r="M81" s="26"/>
      <c r="N81" s="26"/>
      <c r="O81" s="26"/>
      <c r="P81" s="26"/>
    </row>
    <row r="82" spans="2:16" ht="15">
      <c r="B82" s="49" t="s">
        <v>144</v>
      </c>
      <c r="C82" s="26"/>
      <c r="D82" s="26"/>
      <c r="E82" s="26"/>
      <c r="F82" s="26"/>
      <c r="G82" s="26"/>
      <c r="H82" s="26"/>
      <c r="I82" s="26"/>
      <c r="J82" s="26"/>
      <c r="K82" s="26"/>
      <c r="L82" s="26"/>
      <c r="M82" s="26"/>
      <c r="N82" s="26"/>
      <c r="O82" s="26"/>
      <c r="P82" s="26"/>
    </row>
    <row r="83" spans="2:16" ht="15">
      <c r="B83" s="49" t="s">
        <v>145</v>
      </c>
      <c r="C83" s="26"/>
      <c r="D83" s="26"/>
      <c r="E83" s="26"/>
      <c r="F83" s="26"/>
      <c r="G83" s="26"/>
      <c r="H83" s="26"/>
      <c r="I83" s="26"/>
      <c r="J83" s="26"/>
      <c r="K83" s="26"/>
      <c r="L83" s="26"/>
      <c r="M83" s="26"/>
      <c r="N83" s="26"/>
      <c r="O83" s="26"/>
      <c r="P83" s="26"/>
    </row>
    <row r="84" spans="2:16" ht="15">
      <c r="B84" s="49" t="s">
        <v>146</v>
      </c>
      <c r="C84" s="26"/>
      <c r="D84" s="26"/>
      <c r="E84" s="26"/>
      <c r="F84" s="26"/>
      <c r="G84" s="26"/>
      <c r="H84" s="26"/>
      <c r="I84" s="26"/>
      <c r="J84" s="26"/>
      <c r="K84" s="26"/>
      <c r="L84" s="26"/>
      <c r="M84" s="26"/>
      <c r="N84" s="26"/>
      <c r="O84" s="26"/>
      <c r="P84" s="26"/>
    </row>
    <row r="85" spans="2:16" ht="15">
      <c r="B85" s="49" t="s">
        <v>147</v>
      </c>
      <c r="C85" s="26"/>
      <c r="D85" s="26"/>
      <c r="E85" s="26"/>
      <c r="F85" s="26"/>
      <c r="G85" s="26"/>
      <c r="H85" s="26"/>
      <c r="I85" s="26"/>
      <c r="J85" s="26"/>
      <c r="K85" s="26"/>
      <c r="L85" s="26"/>
      <c r="M85" s="26"/>
      <c r="N85" s="26"/>
      <c r="O85" s="26"/>
      <c r="P85" s="26"/>
    </row>
    <row r="86" spans="2:16" ht="15">
      <c r="B86" s="49" t="s">
        <v>148</v>
      </c>
      <c r="C86" s="26"/>
      <c r="D86" s="26"/>
      <c r="E86" s="26"/>
      <c r="F86" s="26"/>
      <c r="G86" s="26"/>
      <c r="H86" s="26"/>
      <c r="I86" s="26"/>
      <c r="J86" s="26"/>
      <c r="K86" s="26"/>
      <c r="L86" s="26"/>
      <c r="M86" s="26"/>
      <c r="N86" s="26"/>
      <c r="O86" s="26"/>
      <c r="P86" s="26"/>
    </row>
    <row r="87" spans="2:16" ht="45.75" customHeight="1">
      <c r="B87" s="319" t="s">
        <v>149</v>
      </c>
      <c r="C87" s="319"/>
      <c r="D87" s="319"/>
      <c r="E87" s="319"/>
      <c r="F87" s="319"/>
      <c r="G87" s="319"/>
      <c r="H87" s="319"/>
      <c r="I87" s="319"/>
      <c r="J87" s="319"/>
      <c r="K87" s="319"/>
      <c r="L87" s="319"/>
      <c r="M87" s="319"/>
      <c r="N87" s="319"/>
      <c r="O87" s="319"/>
      <c r="P87" s="319"/>
    </row>
    <row r="88" spans="2:16" ht="15">
      <c r="B88" s="51" t="s">
        <v>150</v>
      </c>
      <c r="C88" s="26"/>
      <c r="D88" s="26"/>
      <c r="E88" s="26"/>
      <c r="F88" s="26"/>
      <c r="G88" s="26"/>
      <c r="H88" s="26"/>
      <c r="I88" s="26"/>
      <c r="J88" s="26"/>
      <c r="K88" s="26"/>
      <c r="L88" s="26"/>
      <c r="M88" s="26"/>
      <c r="N88" s="26"/>
      <c r="O88" s="26"/>
      <c r="P88" s="26"/>
    </row>
    <row r="89" spans="2:16" ht="15">
      <c r="B89" s="49"/>
      <c r="C89" s="26"/>
      <c r="D89" s="26"/>
      <c r="E89" s="26"/>
      <c r="F89" s="26"/>
      <c r="G89" s="26"/>
      <c r="H89" s="26"/>
      <c r="I89" s="26"/>
      <c r="J89" s="26"/>
      <c r="K89" s="26"/>
      <c r="L89" s="26"/>
      <c r="M89" s="26"/>
      <c r="N89" s="26"/>
      <c r="O89" s="26"/>
      <c r="P89" s="26"/>
    </row>
    <row r="90" spans="2:16" ht="51.75" customHeight="1">
      <c r="B90" s="319" t="s">
        <v>153</v>
      </c>
      <c r="C90" s="319"/>
      <c r="D90" s="319"/>
      <c r="E90" s="319"/>
      <c r="F90" s="319"/>
      <c r="G90" s="319"/>
      <c r="H90" s="319"/>
      <c r="I90" s="319"/>
      <c r="J90" s="319"/>
      <c r="K90" s="319"/>
      <c r="L90" s="319"/>
      <c r="M90" s="319"/>
      <c r="N90" s="319"/>
      <c r="O90" s="319"/>
      <c r="P90" s="319"/>
    </row>
    <row r="91" spans="2:16" ht="15">
      <c r="B91" s="26"/>
      <c r="C91" s="26"/>
      <c r="D91" s="26"/>
      <c r="E91" s="26"/>
      <c r="F91" s="26"/>
      <c r="G91" s="26"/>
      <c r="H91" s="26"/>
      <c r="I91" s="26"/>
      <c r="J91" s="26"/>
      <c r="K91" s="26"/>
      <c r="L91" s="26"/>
      <c r="M91" s="26"/>
      <c r="N91" s="26"/>
      <c r="O91" s="26"/>
      <c r="P91" s="26"/>
    </row>
  </sheetData>
  <sheetProtection sheet="1" objects="1" scenarios="1"/>
  <mergeCells count="32">
    <mergeCell ref="B32:P32"/>
    <mergeCell ref="B3:P3"/>
    <mergeCell ref="B5:P5"/>
    <mergeCell ref="B6:P6"/>
    <mergeCell ref="B7:P7"/>
    <mergeCell ref="B8:P8"/>
    <mergeCell ref="B87:P87"/>
    <mergeCell ref="B9:P9"/>
    <mergeCell ref="B22:O22"/>
    <mergeCell ref="B39:P39"/>
    <mergeCell ref="B10:P10"/>
    <mergeCell ref="B11:P11"/>
    <mergeCell ref="B18:P18"/>
    <mergeCell ref="B20:P20"/>
    <mergeCell ref="B30:P30"/>
    <mergeCell ref="B31:P31"/>
    <mergeCell ref="B44:P44"/>
    <mergeCell ref="B46:P46"/>
    <mergeCell ref="B34:P34"/>
    <mergeCell ref="B36:P36"/>
    <mergeCell ref="B38:P38"/>
    <mergeCell ref="B76:P76"/>
    <mergeCell ref="B90:P90"/>
    <mergeCell ref="B1:P1"/>
    <mergeCell ref="B52:P52"/>
    <mergeCell ref="B53:P53"/>
    <mergeCell ref="B54:P54"/>
    <mergeCell ref="B57:P57"/>
    <mergeCell ref="B61:P61"/>
    <mergeCell ref="B71:P71"/>
    <mergeCell ref="B41:P41"/>
    <mergeCell ref="B43:P43"/>
  </mergeCells>
  <printOptions horizontalCentered="1"/>
  <pageMargins left="0.25" right="0.25" top="0.25" bottom="0.5" header="0.3" footer="0.3"/>
  <pageSetup blackAndWhite="1" fitToHeight="0" fitToWidth="1" horizontalDpi="600" verticalDpi="600" orientation="landscape" scale="99" r:id="rId1"/>
  <headerFooter>
    <oddFooter>&amp;L&amp;F&amp;CPage &amp;P of &amp;N&amp;R&amp;A</oddFooter>
  </headerFooter>
  <rowBreaks count="1" manualBreakCount="1">
    <brk id="51" max="15" man="1"/>
  </rowBreaks>
</worksheet>
</file>

<file path=xl/worksheets/sheet10.xml><?xml version="1.0" encoding="utf-8"?>
<worksheet xmlns="http://schemas.openxmlformats.org/spreadsheetml/2006/main" xmlns:r="http://schemas.openxmlformats.org/officeDocument/2006/relationships">
  <sheetPr>
    <pageSetUpPr fitToPage="1"/>
  </sheetPr>
  <dimension ref="A1:N19"/>
  <sheetViews>
    <sheetView view="pageBreakPreview" zoomScaleSheetLayoutView="100" zoomScalePageLayoutView="0" workbookViewId="0" topLeftCell="A1">
      <selection activeCell="A19" sqref="A19:D19"/>
    </sheetView>
  </sheetViews>
  <sheetFormatPr defaultColWidth="9.140625" defaultRowHeight="15"/>
  <cols>
    <col min="1" max="1" width="69.57421875" style="8" customWidth="1"/>
    <col min="2" max="3" width="20.57421875" style="8" customWidth="1"/>
    <col min="4" max="4" width="20.421875" style="8" customWidth="1"/>
    <col min="5" max="5" width="2.57421875" style="8" customWidth="1"/>
    <col min="6" max="14" width="9.140625" style="8" customWidth="1"/>
    <col min="15" max="16384" width="9.140625" style="8" customWidth="1"/>
  </cols>
  <sheetData>
    <row r="1" spans="1:4" ht="27.75" customHeight="1">
      <c r="A1" s="442" t="s">
        <v>189</v>
      </c>
      <c r="B1" s="442"/>
      <c r="C1" s="442"/>
      <c r="D1" s="8" t="str">
        <f>+'Section A'!B2</f>
        <v>City of Chicago, Department of Housing</v>
      </c>
    </row>
    <row r="2" spans="1:6" ht="93.75" customHeight="1">
      <c r="A2" s="445" t="s">
        <v>194</v>
      </c>
      <c r="B2" s="445"/>
      <c r="C2" s="445"/>
      <c r="D2" s="445"/>
      <c r="E2" s="17"/>
      <c r="F2" s="17"/>
    </row>
    <row r="3" spans="1:6" ht="9" customHeight="1">
      <c r="A3" s="17"/>
      <c r="B3" s="17"/>
      <c r="C3" s="17"/>
      <c r="D3" s="17"/>
      <c r="E3" s="17"/>
      <c r="F3" s="17"/>
    </row>
    <row r="4" spans="1:6" ht="15">
      <c r="A4" s="24" t="s">
        <v>3</v>
      </c>
      <c r="B4" s="25" t="s">
        <v>50</v>
      </c>
      <c r="C4" s="25" t="s">
        <v>2</v>
      </c>
      <c r="D4" s="24" t="s">
        <v>286</v>
      </c>
      <c r="E4" s="17"/>
      <c r="F4" s="17"/>
    </row>
    <row r="5" spans="1:6" s="117" customFormat="1" ht="15">
      <c r="A5" s="286"/>
      <c r="B5" s="289"/>
      <c r="C5" s="281"/>
      <c r="D5" s="116">
        <f>ROUND(+B5*C5,2)</f>
        <v>0</v>
      </c>
      <c r="E5" s="141"/>
      <c r="F5" s="141"/>
    </row>
    <row r="6" spans="1:6" s="117" customFormat="1" ht="15" customHeight="1">
      <c r="A6" s="286"/>
      <c r="B6" s="289"/>
      <c r="C6" s="281"/>
      <c r="D6" s="151">
        <f>ROUND(+B6*C6,2)</f>
        <v>0</v>
      </c>
      <c r="E6" s="141"/>
      <c r="F6" s="141"/>
    </row>
    <row r="7" spans="1:6" s="117" customFormat="1" ht="15">
      <c r="A7" s="219"/>
      <c r="B7" s="215"/>
      <c r="C7" s="231" t="s">
        <v>249</v>
      </c>
      <c r="D7" s="92">
        <f>ROUND(SUM(D5:D6),2)</f>
        <v>0</v>
      </c>
      <c r="E7" s="103"/>
      <c r="F7" s="133" t="s">
        <v>300</v>
      </c>
    </row>
    <row r="8" spans="1:6" s="117" customFormat="1" ht="15">
      <c r="A8" s="219"/>
      <c r="B8" s="103"/>
      <c r="C8" s="109"/>
      <c r="D8" s="146"/>
      <c r="E8" s="103"/>
      <c r="F8" s="103"/>
    </row>
    <row r="9" spans="1:6" s="117" customFormat="1" ht="15">
      <c r="A9" s="286"/>
      <c r="B9" s="289"/>
      <c r="C9" s="281"/>
      <c r="D9" s="116">
        <f>ROUND(+B9*C9,2)</f>
        <v>0</v>
      </c>
      <c r="E9" s="103"/>
      <c r="F9" s="103"/>
    </row>
    <row r="10" spans="1:6" s="117" customFormat="1" ht="15">
      <c r="A10" s="286"/>
      <c r="B10" s="289"/>
      <c r="C10" s="281"/>
      <c r="D10" s="151">
        <f>ROUND(+B10*C10,2)</f>
        <v>0</v>
      </c>
      <c r="E10" s="136"/>
      <c r="F10" s="134"/>
    </row>
    <row r="11" spans="1:6" s="117" customFormat="1" ht="15">
      <c r="A11" s="219"/>
      <c r="B11" s="214"/>
      <c r="C11" s="228" t="s">
        <v>279</v>
      </c>
      <c r="D11" s="92">
        <f>ROUND(SUM(D8:D10),2)</f>
        <v>0</v>
      </c>
      <c r="E11" s="136"/>
      <c r="F11" s="133" t="s">
        <v>300</v>
      </c>
    </row>
    <row r="12" ht="15">
      <c r="D12" s="98"/>
    </row>
    <row r="13" spans="2:6" ht="15">
      <c r="B13" s="454" t="s">
        <v>53</v>
      </c>
      <c r="C13" s="454"/>
      <c r="D13" s="90">
        <f>+D11+D7</f>
        <v>0</v>
      </c>
      <c r="F13" s="157" t="s">
        <v>252</v>
      </c>
    </row>
    <row r="14" spans="3:4" s="117" customFormat="1" ht="15">
      <c r="C14" s="118"/>
      <c r="D14" s="121"/>
    </row>
    <row r="15" spans="1:6" s="117" customFormat="1" ht="15">
      <c r="A15" s="122" t="s">
        <v>51</v>
      </c>
      <c r="B15" s="123"/>
      <c r="C15" s="123"/>
      <c r="D15" s="124"/>
      <c r="E15" s="118"/>
      <c r="F15" s="158" t="s">
        <v>251</v>
      </c>
    </row>
    <row r="16" spans="1:14" s="117" customFormat="1" ht="45" customHeight="1">
      <c r="A16" s="446"/>
      <c r="B16" s="447"/>
      <c r="C16" s="447"/>
      <c r="D16" s="448"/>
      <c r="E16" s="118"/>
      <c r="F16" s="444" t="s">
        <v>316</v>
      </c>
      <c r="G16" s="444"/>
      <c r="H16" s="444"/>
      <c r="I16" s="444"/>
      <c r="J16" s="444"/>
      <c r="K16" s="444"/>
      <c r="L16" s="444"/>
      <c r="M16" s="444"/>
      <c r="N16" s="444"/>
    </row>
    <row r="18" spans="1:6" s="117" customFormat="1" ht="15">
      <c r="A18" s="122" t="s">
        <v>52</v>
      </c>
      <c r="B18" s="127"/>
      <c r="C18" s="127"/>
      <c r="D18" s="128"/>
      <c r="F18" s="158" t="s">
        <v>251</v>
      </c>
    </row>
    <row r="19" spans="1:14" s="117" customFormat="1" ht="45" customHeight="1">
      <c r="A19" s="446"/>
      <c r="B19" s="447"/>
      <c r="C19" s="447"/>
      <c r="D19" s="448"/>
      <c r="F19" s="444" t="s">
        <v>316</v>
      </c>
      <c r="G19" s="444"/>
      <c r="H19" s="444"/>
      <c r="I19" s="444"/>
      <c r="J19" s="444"/>
      <c r="K19" s="444"/>
      <c r="L19" s="444"/>
      <c r="M19" s="444"/>
      <c r="N19" s="444"/>
    </row>
  </sheetData>
  <sheetProtection sheet="1" objects="1" scenarios="1"/>
  <mergeCells count="7">
    <mergeCell ref="F16:N16"/>
    <mergeCell ref="F19:N19"/>
    <mergeCell ref="A1:C1"/>
    <mergeCell ref="B13:C13"/>
    <mergeCell ref="A2:D2"/>
    <mergeCell ref="A16:D16"/>
    <mergeCell ref="A19:D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W22"/>
  <sheetViews>
    <sheetView view="pageBreakPreview" zoomScaleSheetLayoutView="100" zoomScalePageLayoutView="0" workbookViewId="0" topLeftCell="A1">
      <selection activeCell="A19" sqref="A19:D19"/>
    </sheetView>
  </sheetViews>
  <sheetFormatPr defaultColWidth="9.140625" defaultRowHeight="15"/>
  <cols>
    <col min="1" max="1" width="80.57421875" style="8" customWidth="1"/>
    <col min="2" max="3" width="17.57421875" style="8" customWidth="1"/>
    <col min="4" max="4" width="17.140625" style="8" customWidth="1"/>
    <col min="5" max="5" width="2.8515625" style="8" customWidth="1"/>
    <col min="6" max="16384" width="9.140625" style="8" customWidth="1"/>
  </cols>
  <sheetData>
    <row r="1" spans="1:4" ht="29.25" customHeight="1">
      <c r="A1" s="442" t="s">
        <v>189</v>
      </c>
      <c r="B1" s="442"/>
      <c r="C1" s="442"/>
      <c r="D1" s="8" t="str">
        <f>+'Section A'!B2</f>
        <v>City of Chicago, Department of Housing</v>
      </c>
    </row>
    <row r="2" spans="1:6" ht="43.5" customHeight="1">
      <c r="A2" s="455" t="s">
        <v>96</v>
      </c>
      <c r="B2" s="455"/>
      <c r="C2" s="455"/>
      <c r="D2" s="455"/>
      <c r="E2" s="17"/>
      <c r="F2" s="17"/>
    </row>
    <row r="3" spans="1:6" ht="17.25" customHeight="1">
      <c r="A3" s="24" t="s">
        <v>3</v>
      </c>
      <c r="B3" s="24" t="s">
        <v>54</v>
      </c>
      <c r="C3" s="24" t="s">
        <v>34</v>
      </c>
      <c r="D3" s="24" t="s">
        <v>287</v>
      </c>
      <c r="E3" s="17"/>
      <c r="F3" s="17"/>
    </row>
    <row r="4" spans="1:6" s="117" customFormat="1" ht="15">
      <c r="A4" s="254"/>
      <c r="B4" s="129"/>
      <c r="C4" s="281"/>
      <c r="D4" s="116">
        <f aca="true" t="shared" si="0" ref="D4:D9">ROUND(B4*C4,2)</f>
        <v>0</v>
      </c>
      <c r="E4" s="103"/>
      <c r="F4" s="103"/>
    </row>
    <row r="5" spans="1:6" s="117" customFormat="1" ht="15">
      <c r="A5" s="290"/>
      <c r="B5" s="129"/>
      <c r="C5" s="281"/>
      <c r="D5" s="116">
        <f t="shared" si="0"/>
        <v>0</v>
      </c>
      <c r="E5" s="103"/>
      <c r="F5" s="103"/>
    </row>
    <row r="6" spans="1:4" s="117" customFormat="1" ht="15">
      <c r="A6" s="290"/>
      <c r="B6" s="129"/>
      <c r="C6" s="281"/>
      <c r="D6" s="116">
        <f t="shared" si="0"/>
        <v>0</v>
      </c>
    </row>
    <row r="7" spans="1:4" s="117" customFormat="1" ht="15">
      <c r="A7" s="290"/>
      <c r="B7" s="129"/>
      <c r="C7" s="281"/>
      <c r="D7" s="116">
        <f t="shared" si="0"/>
        <v>0</v>
      </c>
    </row>
    <row r="8" spans="1:4" s="117" customFormat="1" ht="15">
      <c r="A8" s="290"/>
      <c r="B8" s="129"/>
      <c r="C8" s="281"/>
      <c r="D8" s="116">
        <f t="shared" si="0"/>
        <v>0</v>
      </c>
    </row>
    <row r="9" spans="1:4" s="117" customFormat="1" ht="15">
      <c r="A9" s="290"/>
      <c r="B9" s="129"/>
      <c r="C9" s="281"/>
      <c r="D9" s="151">
        <f t="shared" si="0"/>
        <v>0</v>
      </c>
    </row>
    <row r="10" spans="1:6" s="117" customFormat="1" ht="15">
      <c r="A10" s="252"/>
      <c r="B10" s="215"/>
      <c r="C10" s="231" t="s">
        <v>42</v>
      </c>
      <c r="D10" s="92">
        <f>ROUND(SUM(D4:D9),2)</f>
        <v>0</v>
      </c>
      <c r="F10" s="133" t="s">
        <v>300</v>
      </c>
    </row>
    <row r="11" spans="1:4" s="117" customFormat="1" ht="15">
      <c r="A11" s="252"/>
      <c r="C11" s="149"/>
      <c r="D11" s="121"/>
    </row>
    <row r="12" spans="1:4" s="117" customFormat="1" ht="15">
      <c r="A12" s="290"/>
      <c r="B12" s="129"/>
      <c r="C12" s="281"/>
      <c r="D12" s="116">
        <f>ROUND(B12*C12,2)</f>
        <v>0</v>
      </c>
    </row>
    <row r="13" spans="1:4" s="117" customFormat="1" ht="15">
      <c r="A13" s="290"/>
      <c r="B13" s="129"/>
      <c r="C13" s="281"/>
      <c r="D13" s="151">
        <f>ROUND(B13*C13,2)</f>
        <v>0</v>
      </c>
    </row>
    <row r="14" spans="1:6" s="117" customFormat="1" ht="15">
      <c r="A14" s="253"/>
      <c r="B14" s="214"/>
      <c r="C14" s="228" t="s">
        <v>36</v>
      </c>
      <c r="D14" s="92">
        <f>ROUND(SUM(D11:D13),2)</f>
        <v>0</v>
      </c>
      <c r="F14" s="133" t="s">
        <v>300</v>
      </c>
    </row>
    <row r="15" ht="15">
      <c r="D15" s="98"/>
    </row>
    <row r="16" spans="2:6" ht="15">
      <c r="B16" s="454" t="s">
        <v>56</v>
      </c>
      <c r="C16" s="454"/>
      <c r="D16" s="90">
        <f>+D10+D14</f>
        <v>0</v>
      </c>
      <c r="F16" s="157" t="s">
        <v>252</v>
      </c>
    </row>
    <row r="17" spans="3:23" s="117" customFormat="1" ht="15">
      <c r="C17" s="149"/>
      <c r="D17" s="121"/>
      <c r="O17" s="136"/>
      <c r="P17" s="136"/>
      <c r="Q17" s="136"/>
      <c r="R17" s="136"/>
      <c r="S17" s="452"/>
      <c r="T17" s="452"/>
      <c r="U17" s="136"/>
      <c r="V17" s="136"/>
      <c r="W17" s="143"/>
    </row>
    <row r="18" spans="1:23" s="117" customFormat="1" ht="15">
      <c r="A18" s="122" t="s">
        <v>319</v>
      </c>
      <c r="B18" s="123"/>
      <c r="C18" s="123"/>
      <c r="D18" s="124"/>
      <c r="F18" s="158" t="s">
        <v>251</v>
      </c>
      <c r="O18" s="451"/>
      <c r="P18" s="451"/>
      <c r="Q18" s="136"/>
      <c r="R18" s="136"/>
      <c r="S18" s="450"/>
      <c r="T18" s="450"/>
      <c r="U18" s="136"/>
      <c r="V18" s="136"/>
      <c r="W18" s="147"/>
    </row>
    <row r="19" spans="1:23" s="117" customFormat="1" ht="45" customHeight="1">
      <c r="A19" s="446"/>
      <c r="B19" s="447"/>
      <c r="C19" s="447"/>
      <c r="D19" s="448"/>
      <c r="F19" s="444" t="s">
        <v>316</v>
      </c>
      <c r="G19" s="444"/>
      <c r="H19" s="444"/>
      <c r="I19" s="444"/>
      <c r="J19" s="444"/>
      <c r="K19" s="444"/>
      <c r="L19" s="444"/>
      <c r="M19" s="444"/>
      <c r="N19" s="444"/>
      <c r="O19" s="451"/>
      <c r="P19" s="451"/>
      <c r="Q19" s="136"/>
      <c r="R19" s="136"/>
      <c r="S19" s="451"/>
      <c r="T19" s="451"/>
      <c r="U19" s="136"/>
      <c r="V19" s="136"/>
      <c r="W19" s="148"/>
    </row>
    <row r="21" spans="1:6" s="117" customFormat="1" ht="15">
      <c r="A21" s="122" t="s">
        <v>55</v>
      </c>
      <c r="B21" s="127"/>
      <c r="C21" s="127"/>
      <c r="D21" s="128"/>
      <c r="F21" s="158" t="s">
        <v>251</v>
      </c>
    </row>
    <row r="22" spans="1:14" s="117" customFormat="1" ht="45" customHeight="1">
      <c r="A22" s="446"/>
      <c r="B22" s="447"/>
      <c r="C22" s="447"/>
      <c r="D22" s="448"/>
      <c r="F22" s="444" t="s">
        <v>316</v>
      </c>
      <c r="G22" s="444"/>
      <c r="H22" s="444"/>
      <c r="I22" s="444"/>
      <c r="J22" s="444"/>
      <c r="K22" s="444"/>
      <c r="L22" s="444"/>
      <c r="M22" s="444"/>
      <c r="N22" s="444"/>
    </row>
  </sheetData>
  <sheetProtection sheet="1" objects="1" scenarios="1"/>
  <mergeCells count="12">
    <mergeCell ref="B16:C16"/>
    <mergeCell ref="A1:C1"/>
    <mergeCell ref="A2:D2"/>
    <mergeCell ref="A19:D19"/>
    <mergeCell ref="F19:N19"/>
    <mergeCell ref="F22:N22"/>
    <mergeCell ref="S19:T19"/>
    <mergeCell ref="S17:T17"/>
    <mergeCell ref="O18:P18"/>
    <mergeCell ref="S18:T18"/>
    <mergeCell ref="O19:P19"/>
    <mergeCell ref="A22:D22"/>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ignoredErrors>
    <ignoredError sqref="D9 D13"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4">
      <selection activeCell="C15" sqref="C15"/>
    </sheetView>
  </sheetViews>
  <sheetFormatPr defaultColWidth="9.140625" defaultRowHeight="15"/>
  <cols>
    <col min="1" max="1" width="95.421875" style="8" customWidth="1"/>
    <col min="2" max="2" width="19.140625" style="8" customWidth="1"/>
    <col min="3" max="3" width="18.57421875" style="8" customWidth="1"/>
    <col min="4" max="4" width="2.8515625" style="8" customWidth="1"/>
    <col min="5" max="16384" width="9.140625" style="8" customWidth="1"/>
  </cols>
  <sheetData>
    <row r="1" spans="1:3" ht="20.25" customHeight="1">
      <c r="A1" s="442" t="s">
        <v>189</v>
      </c>
      <c r="B1" s="442"/>
      <c r="C1" s="8" t="str">
        <f>+'Section A'!B2</f>
        <v>City of Chicago, Department of Housing</v>
      </c>
    </row>
    <row r="2" spans="1:4" ht="66.75" customHeight="1">
      <c r="A2" s="458" t="s">
        <v>198</v>
      </c>
      <c r="B2" s="458"/>
      <c r="C2" s="458"/>
      <c r="D2" s="17"/>
    </row>
    <row r="3" spans="1:4" ht="13.5" customHeight="1">
      <c r="A3" s="465" t="s">
        <v>195</v>
      </c>
      <c r="B3" s="466"/>
      <c r="C3" s="466"/>
      <c r="D3" s="17"/>
    </row>
    <row r="4" spans="1:4" ht="90" customHeight="1">
      <c r="A4" s="458" t="s">
        <v>196</v>
      </c>
      <c r="B4" s="458"/>
      <c r="C4" s="458"/>
      <c r="D4" s="17"/>
    </row>
    <row r="5" spans="1:4" ht="8.25" customHeight="1">
      <c r="A5" s="467"/>
      <c r="B5" s="467"/>
      <c r="C5" s="467"/>
      <c r="D5" s="17"/>
    </row>
    <row r="6" spans="1:4" ht="15" customHeight="1">
      <c r="A6" s="460" t="s">
        <v>3</v>
      </c>
      <c r="B6" s="461"/>
      <c r="C6" s="459" t="s">
        <v>288</v>
      </c>
      <c r="D6" s="17"/>
    </row>
    <row r="7" spans="1:4" ht="15">
      <c r="A7" s="462"/>
      <c r="B7" s="463"/>
      <c r="C7" s="459"/>
      <c r="D7" s="17"/>
    </row>
    <row r="8" spans="1:4" s="117" customFormat="1" ht="15">
      <c r="A8" s="464" t="s">
        <v>341</v>
      </c>
      <c r="B8" s="464"/>
      <c r="C8" s="281">
        <v>2000000</v>
      </c>
      <c r="D8" s="103"/>
    </row>
    <row r="9" spans="1:4" s="117" customFormat="1" ht="15">
      <c r="A9" s="457"/>
      <c r="B9" s="457"/>
      <c r="C9" s="150">
        <v>0</v>
      </c>
      <c r="D9" s="103"/>
    </row>
    <row r="10" spans="1:4" s="117" customFormat="1" ht="15">
      <c r="A10" s="457"/>
      <c r="B10" s="457"/>
      <c r="C10" s="150">
        <v>0</v>
      </c>
      <c r="D10" s="103"/>
    </row>
    <row r="11" spans="1:3" s="117" customFormat="1" ht="15">
      <c r="A11" s="457"/>
      <c r="B11" s="457"/>
      <c r="C11" s="165">
        <v>0</v>
      </c>
    </row>
    <row r="12" spans="1:5" s="302" customFormat="1" ht="15">
      <c r="A12" s="301"/>
      <c r="B12" s="231" t="s">
        <v>42</v>
      </c>
      <c r="C12" s="92">
        <f>ROUND(SUM(C8:C11),2)</f>
        <v>2000000</v>
      </c>
      <c r="E12" s="303" t="s">
        <v>304</v>
      </c>
    </row>
    <row r="13" spans="1:3" s="117" customFormat="1" ht="15">
      <c r="A13" s="457"/>
      <c r="B13" s="457"/>
      <c r="C13" s="121"/>
    </row>
    <row r="14" spans="1:3" s="117" customFormat="1" ht="15">
      <c r="A14" s="464" t="s">
        <v>340</v>
      </c>
      <c r="B14" s="464"/>
      <c r="C14" s="150">
        <v>475775</v>
      </c>
    </row>
    <row r="15" spans="1:3" s="117" customFormat="1" ht="15">
      <c r="A15" s="457" t="s">
        <v>343</v>
      </c>
      <c r="B15" s="457"/>
      <c r="C15" s="165">
        <v>10183</v>
      </c>
    </row>
    <row r="16" spans="1:5" s="302" customFormat="1" ht="15">
      <c r="A16" s="304"/>
      <c r="B16" s="228" t="s">
        <v>36</v>
      </c>
      <c r="C16" s="92">
        <f>ROUND(SUM(C13:C15),2)</f>
        <v>485958</v>
      </c>
      <c r="E16" s="303" t="s">
        <v>304</v>
      </c>
    </row>
    <row r="17" ht="15">
      <c r="C17" s="20"/>
    </row>
    <row r="18" spans="2:5" ht="15">
      <c r="B18" s="297" t="s">
        <v>301</v>
      </c>
      <c r="C18" s="90">
        <f>+C12+C16</f>
        <v>2485958</v>
      </c>
      <c r="E18" s="157" t="s">
        <v>252</v>
      </c>
    </row>
    <row r="19" spans="1:3" s="117" customFormat="1" ht="15">
      <c r="A19" s="211"/>
      <c r="B19" s="149"/>
      <c r="C19" s="121"/>
    </row>
    <row r="20" spans="1:5" s="117" customFormat="1" ht="15">
      <c r="A20" s="122" t="s">
        <v>97</v>
      </c>
      <c r="B20" s="123"/>
      <c r="C20" s="124"/>
      <c r="E20" s="158" t="s">
        <v>251</v>
      </c>
    </row>
    <row r="21" spans="1:13" s="117" customFormat="1" ht="45" customHeight="1">
      <c r="A21" s="446" t="s">
        <v>342</v>
      </c>
      <c r="B21" s="447"/>
      <c r="C21" s="448"/>
      <c r="E21" s="456" t="s">
        <v>316</v>
      </c>
      <c r="F21" s="456"/>
      <c r="G21" s="456"/>
      <c r="H21" s="456"/>
      <c r="I21" s="456"/>
      <c r="J21" s="456"/>
      <c r="K21" s="456"/>
      <c r="L21" s="456"/>
      <c r="M21" s="456"/>
    </row>
    <row r="22" ht="14.25" customHeight="1">
      <c r="E22"/>
    </row>
    <row r="23" spans="1:5" s="117" customFormat="1" ht="15">
      <c r="A23" s="122" t="s">
        <v>98</v>
      </c>
      <c r="B23" s="127"/>
      <c r="C23" s="128"/>
      <c r="E23" s="158" t="s">
        <v>251</v>
      </c>
    </row>
    <row r="24" spans="1:13" s="117" customFormat="1" ht="54" customHeight="1">
      <c r="A24" s="446" t="s">
        <v>344</v>
      </c>
      <c r="B24" s="447"/>
      <c r="C24" s="448"/>
      <c r="E24" s="456" t="s">
        <v>316</v>
      </c>
      <c r="F24" s="456"/>
      <c r="G24" s="456"/>
      <c r="H24" s="456"/>
      <c r="I24" s="456"/>
      <c r="J24" s="456"/>
      <c r="K24" s="456"/>
      <c r="L24" s="456"/>
      <c r="M24" s="456"/>
    </row>
  </sheetData>
  <sheetProtection sheet="1" objects="1" scenarios="1" formatCells="0" formatRows="0" insertRows="0" deleteRows="0" sort="0"/>
  <mergeCells count="18">
    <mergeCell ref="A1:B1"/>
    <mergeCell ref="A2:C2"/>
    <mergeCell ref="C6:C7"/>
    <mergeCell ref="A6:B7"/>
    <mergeCell ref="A8:B8"/>
    <mergeCell ref="A3:C3"/>
    <mergeCell ref="A4:C4"/>
    <mergeCell ref="A5:C5"/>
    <mergeCell ref="E24:M24"/>
    <mergeCell ref="E21:M21"/>
    <mergeCell ref="A21:C21"/>
    <mergeCell ref="A24:C24"/>
    <mergeCell ref="A15:B15"/>
    <mergeCell ref="A9:B9"/>
    <mergeCell ref="A10:B10"/>
    <mergeCell ref="A11:B11"/>
    <mergeCell ref="A13:B13"/>
    <mergeCell ref="A14:B14"/>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Q35"/>
  <sheetViews>
    <sheetView view="pageBreakPreview" zoomScaleSheetLayoutView="100" zoomScalePageLayoutView="0" workbookViewId="0" topLeftCell="A18">
      <selection activeCell="A35" sqref="A35:G35"/>
    </sheetView>
  </sheetViews>
  <sheetFormatPr defaultColWidth="9.140625" defaultRowHeight="15"/>
  <cols>
    <col min="1" max="1" width="37.140625" style="8" customWidth="1"/>
    <col min="2" max="2" width="27.57421875" style="8" customWidth="1"/>
    <col min="3" max="6" width="13.00390625" style="8" customWidth="1"/>
    <col min="7" max="7" width="17.00390625" style="8" customWidth="1"/>
    <col min="8" max="8" width="2.8515625" style="8" customWidth="1"/>
    <col min="9" max="16384" width="9.140625" style="8" customWidth="1"/>
  </cols>
  <sheetData>
    <row r="1" spans="1:7" ht="30" customHeight="1">
      <c r="A1" s="442" t="s">
        <v>189</v>
      </c>
      <c r="B1" s="442"/>
      <c r="C1" s="442"/>
      <c r="D1" s="442"/>
      <c r="E1" s="442"/>
      <c r="F1" s="442"/>
      <c r="G1" s="8" t="str">
        <f>+'Section A'!B2</f>
        <v>City of Chicago, Department of Housing</v>
      </c>
    </row>
    <row r="2" spans="1:7" ht="46.5" customHeight="1">
      <c r="A2" s="468" t="s">
        <v>258</v>
      </c>
      <c r="B2" s="468"/>
      <c r="C2" s="468"/>
      <c r="D2" s="468"/>
      <c r="E2" s="468"/>
      <c r="F2" s="468"/>
      <c r="G2" s="468"/>
    </row>
    <row r="3" spans="1:7" ht="25.5">
      <c r="A3" s="244" t="s">
        <v>59</v>
      </c>
      <c r="B3" s="471" t="s">
        <v>290</v>
      </c>
      <c r="C3" s="471"/>
      <c r="D3" s="18" t="s">
        <v>57</v>
      </c>
      <c r="E3" s="18" t="s">
        <v>58</v>
      </c>
      <c r="F3" s="18" t="s">
        <v>50</v>
      </c>
      <c r="G3" s="245" t="s">
        <v>291</v>
      </c>
    </row>
    <row r="4" spans="1:7" s="117" customFormat="1" ht="15">
      <c r="A4" s="286"/>
      <c r="B4" s="470"/>
      <c r="C4" s="470"/>
      <c r="D4" s="291"/>
      <c r="E4" s="283"/>
      <c r="F4" s="287"/>
      <c r="G4" s="116">
        <f>ROUND(+D4*F4,2)</f>
        <v>0</v>
      </c>
    </row>
    <row r="5" spans="1:7" s="117" customFormat="1" ht="15" customHeight="1">
      <c r="A5" s="286"/>
      <c r="B5" s="470"/>
      <c r="C5" s="470"/>
      <c r="D5" s="291"/>
      <c r="E5" s="283"/>
      <c r="F5" s="287"/>
      <c r="G5" s="151">
        <f>ROUND(+D5*F5,2)</f>
        <v>0</v>
      </c>
    </row>
    <row r="6" spans="1:9" s="117" customFormat="1" ht="15">
      <c r="A6" s="219"/>
      <c r="B6" s="469"/>
      <c r="C6" s="469"/>
      <c r="D6" s="113"/>
      <c r="E6" s="218"/>
      <c r="F6" s="231" t="s">
        <v>249</v>
      </c>
      <c r="G6" s="92">
        <f>ROUND(SUM(G4:G5),2)</f>
        <v>0</v>
      </c>
      <c r="I6" s="133" t="s">
        <v>278</v>
      </c>
    </row>
    <row r="7" spans="1:9" s="117" customFormat="1" ht="15">
      <c r="A7" s="219"/>
      <c r="B7" s="469"/>
      <c r="C7" s="469"/>
      <c r="D7" s="113"/>
      <c r="E7" s="221"/>
      <c r="F7" s="221"/>
      <c r="G7" s="116"/>
      <c r="I7" s="133"/>
    </row>
    <row r="8" spans="1:7" s="117" customFormat="1" ht="15">
      <c r="A8" s="286"/>
      <c r="B8" s="470"/>
      <c r="C8" s="470"/>
      <c r="D8" s="291"/>
      <c r="E8" s="283"/>
      <c r="F8" s="287"/>
      <c r="G8" s="116">
        <f>ROUND(+D8*F8,2)</f>
        <v>0</v>
      </c>
    </row>
    <row r="9" spans="1:7" s="117" customFormat="1" ht="15">
      <c r="A9" s="286"/>
      <c r="B9" s="470"/>
      <c r="C9" s="470"/>
      <c r="D9" s="291"/>
      <c r="E9" s="283"/>
      <c r="F9" s="287"/>
      <c r="G9" s="151">
        <f>ROUND(+D9*F9,2)</f>
        <v>0</v>
      </c>
    </row>
    <row r="10" spans="1:9" s="117" customFormat="1" ht="15">
      <c r="A10" s="213"/>
      <c r="B10" s="472"/>
      <c r="C10" s="472"/>
      <c r="D10" s="113"/>
      <c r="E10" s="217"/>
      <c r="F10" s="228" t="s">
        <v>279</v>
      </c>
      <c r="G10" s="92">
        <f>ROUND(SUM(G7:G9),2)</f>
        <v>0</v>
      </c>
      <c r="I10" s="133" t="s">
        <v>278</v>
      </c>
    </row>
    <row r="11" spans="1:9" s="117" customFormat="1" ht="15">
      <c r="A11" s="213"/>
      <c r="B11" s="255"/>
      <c r="C11" s="255"/>
      <c r="D11" s="113"/>
      <c r="E11" s="220"/>
      <c r="F11" s="220"/>
      <c r="G11" s="116"/>
      <c r="I11" s="133"/>
    </row>
    <row r="12" spans="1:9" s="117" customFormat="1" ht="15">
      <c r="A12" s="213"/>
      <c r="B12" s="255"/>
      <c r="C12" s="255"/>
      <c r="D12" s="113"/>
      <c r="E12" s="220"/>
      <c r="F12" s="260" t="s">
        <v>302</v>
      </c>
      <c r="G12" s="92">
        <f>+G10+G6</f>
        <v>0</v>
      </c>
      <c r="I12" s="133"/>
    </row>
    <row r="13" spans="3:7" s="117" customFormat="1" ht="15">
      <c r="C13" s="118"/>
      <c r="G13" s="121"/>
    </row>
    <row r="14" spans="1:9" s="117" customFormat="1" ht="15">
      <c r="A14" s="122" t="s">
        <v>305</v>
      </c>
      <c r="B14" s="123"/>
      <c r="C14" s="123"/>
      <c r="D14" s="123"/>
      <c r="E14" s="123"/>
      <c r="F14" s="123"/>
      <c r="G14" s="144"/>
      <c r="I14" s="158" t="s">
        <v>251</v>
      </c>
    </row>
    <row r="15" spans="1:9" s="117" customFormat="1" ht="45" customHeight="1">
      <c r="A15" s="446"/>
      <c r="B15" s="447"/>
      <c r="C15" s="447"/>
      <c r="D15" s="447"/>
      <c r="E15" s="447"/>
      <c r="F15" s="447"/>
      <c r="G15" s="448"/>
      <c r="I15" s="158" t="s">
        <v>313</v>
      </c>
    </row>
    <row r="17" spans="1:9" s="117" customFormat="1" ht="15">
      <c r="A17" s="122" t="s">
        <v>306</v>
      </c>
      <c r="B17" s="126"/>
      <c r="C17" s="127"/>
      <c r="D17" s="127"/>
      <c r="E17" s="127"/>
      <c r="F17" s="127"/>
      <c r="G17" s="145"/>
      <c r="I17" s="158" t="s">
        <v>251</v>
      </c>
    </row>
    <row r="18" spans="1:9" s="117" customFormat="1" ht="45" customHeight="1">
      <c r="A18" s="446"/>
      <c r="B18" s="447"/>
      <c r="C18" s="447"/>
      <c r="D18" s="447"/>
      <c r="E18" s="447"/>
      <c r="F18" s="447"/>
      <c r="G18" s="448"/>
      <c r="I18" s="158" t="s">
        <v>313</v>
      </c>
    </row>
    <row r="19" spans="1:7" s="117" customFormat="1" ht="15">
      <c r="A19" s="113"/>
      <c r="B19" s="113"/>
      <c r="C19" s="113"/>
      <c r="D19" s="113"/>
      <c r="E19" s="137"/>
      <c r="F19" s="137"/>
      <c r="G19" s="116"/>
    </row>
    <row r="20" spans="1:7" ht="15">
      <c r="A20" s="245" t="s">
        <v>289</v>
      </c>
      <c r="B20" s="245" t="s">
        <v>43</v>
      </c>
      <c r="C20" s="67" t="s">
        <v>44</v>
      </c>
      <c r="D20" s="67" t="s">
        <v>45</v>
      </c>
      <c r="E20" s="67" t="s">
        <v>46</v>
      </c>
      <c r="F20" s="67" t="s">
        <v>47</v>
      </c>
      <c r="G20" s="245"/>
    </row>
    <row r="21" spans="1:7" s="117" customFormat="1" ht="15">
      <c r="A21" s="286"/>
      <c r="B21" s="286"/>
      <c r="C21" s="291"/>
      <c r="D21" s="283"/>
      <c r="E21" s="287"/>
      <c r="F21" s="287"/>
      <c r="G21" s="116">
        <f>ROUND(C21*E21*F21,2)</f>
        <v>0</v>
      </c>
    </row>
    <row r="22" spans="1:7" s="117" customFormat="1" ht="15">
      <c r="A22" s="286"/>
      <c r="B22" s="286"/>
      <c r="C22" s="291"/>
      <c r="D22" s="283"/>
      <c r="E22" s="287"/>
      <c r="F22" s="287"/>
      <c r="G22" s="151">
        <f>ROUND(C22*E22*F22,2)</f>
        <v>0</v>
      </c>
    </row>
    <row r="23" spans="1:9" s="117" customFormat="1" ht="15">
      <c r="A23" s="219"/>
      <c r="B23" s="216"/>
      <c r="C23" s="118"/>
      <c r="D23" s="211"/>
      <c r="E23" s="215"/>
      <c r="F23" s="231" t="s">
        <v>249</v>
      </c>
      <c r="G23" s="92">
        <f>ROUND(SUM(G21:G22),2)</f>
        <v>0</v>
      </c>
      <c r="I23" s="133" t="s">
        <v>278</v>
      </c>
    </row>
    <row r="24" spans="1:7" s="117" customFormat="1" ht="15">
      <c r="A24" s="219"/>
      <c r="B24" s="219"/>
      <c r="C24" s="118"/>
      <c r="D24" s="211"/>
      <c r="G24" s="121"/>
    </row>
    <row r="25" spans="1:7" s="117" customFormat="1" ht="15">
      <c r="A25" s="286"/>
      <c r="B25" s="286"/>
      <c r="C25" s="291"/>
      <c r="D25" s="283"/>
      <c r="E25" s="287"/>
      <c r="F25" s="287"/>
      <c r="G25" s="116">
        <f>ROUND(C25*E25*F25,2)</f>
        <v>0</v>
      </c>
    </row>
    <row r="26" spans="1:7" s="117" customFormat="1" ht="15">
      <c r="A26" s="286"/>
      <c r="B26" s="286"/>
      <c r="C26" s="291"/>
      <c r="D26" s="283"/>
      <c r="E26" s="287"/>
      <c r="F26" s="287"/>
      <c r="G26" s="151">
        <f>ROUND(C26*E26*F26,2)</f>
        <v>0</v>
      </c>
    </row>
    <row r="27" spans="1:9" s="117" customFormat="1" ht="15">
      <c r="A27" s="213"/>
      <c r="C27" s="118"/>
      <c r="E27" s="214"/>
      <c r="F27" s="228" t="s">
        <v>279</v>
      </c>
      <c r="G27" s="92">
        <f>ROUND(SUM(G24:G26),2)</f>
        <v>0</v>
      </c>
      <c r="I27" s="133" t="s">
        <v>278</v>
      </c>
    </row>
    <row r="28" spans="1:9" s="117" customFormat="1" ht="15">
      <c r="A28" s="213"/>
      <c r="C28" s="118"/>
      <c r="E28" s="214"/>
      <c r="F28" s="220"/>
      <c r="G28" s="116"/>
      <c r="I28" s="133"/>
    </row>
    <row r="29" spans="1:9" s="117" customFormat="1" ht="15">
      <c r="A29" s="213"/>
      <c r="C29" s="118"/>
      <c r="E29" s="214"/>
      <c r="F29" s="260" t="s">
        <v>303</v>
      </c>
      <c r="G29" s="92">
        <f>+G27+G23</f>
        <v>0</v>
      </c>
      <c r="I29" s="133"/>
    </row>
    <row r="30" spans="3:7" s="117" customFormat="1" ht="15">
      <c r="C30" s="118"/>
      <c r="G30" s="121"/>
    </row>
    <row r="31" spans="1:9" s="117" customFormat="1" ht="15">
      <c r="A31" s="262" t="s">
        <v>307</v>
      </c>
      <c r="B31" s="123"/>
      <c r="C31" s="123"/>
      <c r="D31" s="123"/>
      <c r="E31" s="123"/>
      <c r="F31" s="123"/>
      <c r="G31" s="144"/>
      <c r="I31" s="158" t="s">
        <v>251</v>
      </c>
    </row>
    <row r="32" spans="1:17" s="117" customFormat="1" ht="45" customHeight="1">
      <c r="A32" s="446"/>
      <c r="B32" s="447"/>
      <c r="C32" s="447"/>
      <c r="D32" s="447"/>
      <c r="E32" s="447"/>
      <c r="F32" s="447"/>
      <c r="G32" s="448"/>
      <c r="I32" s="444" t="s">
        <v>316</v>
      </c>
      <c r="J32" s="444"/>
      <c r="K32" s="444"/>
      <c r="L32" s="444"/>
      <c r="M32" s="444"/>
      <c r="N32" s="444"/>
      <c r="O32" s="444"/>
      <c r="P32" s="444"/>
      <c r="Q32" s="444"/>
    </row>
    <row r="34" spans="1:9" s="117" customFormat="1" ht="15">
      <c r="A34" s="262" t="s">
        <v>308</v>
      </c>
      <c r="B34" s="126"/>
      <c r="C34" s="127"/>
      <c r="D34" s="127"/>
      <c r="E34" s="127"/>
      <c r="F34" s="127"/>
      <c r="G34" s="145"/>
      <c r="I34" s="158" t="s">
        <v>251</v>
      </c>
    </row>
    <row r="35" spans="1:17" s="117" customFormat="1" ht="45" customHeight="1">
      <c r="A35" s="446"/>
      <c r="B35" s="447"/>
      <c r="C35" s="447"/>
      <c r="D35" s="447"/>
      <c r="E35" s="447"/>
      <c r="F35" s="447"/>
      <c r="G35" s="448"/>
      <c r="I35" s="444" t="s">
        <v>316</v>
      </c>
      <c r="J35" s="444"/>
      <c r="K35" s="444"/>
      <c r="L35" s="444"/>
      <c r="M35" s="444"/>
      <c r="N35" s="444"/>
      <c r="O35" s="444"/>
      <c r="P35" s="444"/>
      <c r="Q35" s="444"/>
    </row>
  </sheetData>
  <sheetProtection sheet="1" objects="1" scenarios="1"/>
  <mergeCells count="16">
    <mergeCell ref="B5:C5"/>
    <mergeCell ref="A35:G35"/>
    <mergeCell ref="A32:G32"/>
    <mergeCell ref="B10:C10"/>
    <mergeCell ref="A15:G15"/>
    <mergeCell ref="A18:G18"/>
    <mergeCell ref="I32:Q32"/>
    <mergeCell ref="I35:Q35"/>
    <mergeCell ref="A1:F1"/>
    <mergeCell ref="A2:G2"/>
    <mergeCell ref="B6:C6"/>
    <mergeCell ref="B7:C7"/>
    <mergeCell ref="B9:C9"/>
    <mergeCell ref="B8:C8"/>
    <mergeCell ref="B3:C3"/>
    <mergeCell ref="B4:C4"/>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C5" sqref="C5"/>
    </sheetView>
  </sheetViews>
  <sheetFormatPr defaultColWidth="9.140625" defaultRowHeight="15"/>
  <cols>
    <col min="1" max="1" width="40.00390625" style="8" customWidth="1"/>
    <col min="2" max="2" width="76.57421875" style="8" customWidth="1"/>
    <col min="3" max="3" width="16.57421875" style="8" customWidth="1"/>
    <col min="4" max="4" width="2.421875" style="8" customWidth="1"/>
    <col min="5" max="16384" width="9.140625" style="8" customWidth="1"/>
  </cols>
  <sheetData>
    <row r="1" spans="1:3" ht="30" customHeight="1">
      <c r="A1" s="442" t="s">
        <v>189</v>
      </c>
      <c r="B1" s="442"/>
      <c r="C1" s="8" t="str">
        <f>+'Section A'!B2</f>
        <v>City of Chicago, Department of Housing</v>
      </c>
    </row>
    <row r="2" spans="1:3" ht="63" customHeight="1">
      <c r="A2" s="468" t="s">
        <v>200</v>
      </c>
      <c r="B2" s="468"/>
      <c r="C2" s="468"/>
    </row>
    <row r="3" spans="1:3" ht="25.5" customHeight="1">
      <c r="A3" s="24" t="s">
        <v>21</v>
      </c>
      <c r="B3" s="24" t="s">
        <v>60</v>
      </c>
      <c r="C3" s="24" t="s">
        <v>292</v>
      </c>
    </row>
    <row r="4" spans="1:6" s="117" customFormat="1" ht="25.5">
      <c r="A4" s="256" t="s">
        <v>337</v>
      </c>
      <c r="B4" s="254"/>
      <c r="C4" s="146">
        <v>0</v>
      </c>
      <c r="E4" s="223" t="s">
        <v>77</v>
      </c>
      <c r="F4" s="223"/>
    </row>
    <row r="5" spans="1:6" s="117" customFormat="1" ht="15" customHeight="1">
      <c r="A5" s="290"/>
      <c r="B5" s="290"/>
      <c r="C5" s="166">
        <v>0</v>
      </c>
      <c r="E5" s="224" t="s">
        <v>77</v>
      </c>
      <c r="F5" s="219"/>
    </row>
    <row r="6" spans="1:5" s="302" customFormat="1" ht="15">
      <c r="A6" s="305"/>
      <c r="B6" s="231" t="s">
        <v>42</v>
      </c>
      <c r="C6" s="92">
        <f>ROUND(SUM(C4:C5),2)</f>
        <v>0</v>
      </c>
      <c r="E6" s="303" t="s">
        <v>304</v>
      </c>
    </row>
    <row r="7" spans="1:3" s="117" customFormat="1" ht="15">
      <c r="A7" s="252"/>
      <c r="B7" s="252"/>
      <c r="C7" s="121"/>
    </row>
    <row r="8" spans="1:3" s="117" customFormat="1" ht="15">
      <c r="A8" s="290"/>
      <c r="B8" s="290"/>
      <c r="C8" s="150">
        <v>0</v>
      </c>
    </row>
    <row r="9" spans="1:3" s="117" customFormat="1" ht="15">
      <c r="A9" s="290"/>
      <c r="B9" s="290"/>
      <c r="C9" s="165">
        <v>0</v>
      </c>
    </row>
    <row r="10" spans="1:5" s="302" customFormat="1" ht="15">
      <c r="A10" s="306"/>
      <c r="B10" s="228" t="s">
        <v>36</v>
      </c>
      <c r="C10" s="92">
        <f>ROUND(SUM(C7:C9),2)</f>
        <v>0</v>
      </c>
      <c r="E10" s="303" t="s">
        <v>304</v>
      </c>
    </row>
    <row r="11" ht="15">
      <c r="C11" s="98"/>
    </row>
    <row r="12" spans="2:5" ht="15">
      <c r="B12" s="259" t="s">
        <v>63</v>
      </c>
      <c r="C12" s="90">
        <f>+C10+C6</f>
        <v>0</v>
      </c>
      <c r="E12" s="157" t="s">
        <v>252</v>
      </c>
    </row>
    <row r="13" s="117" customFormat="1" ht="15">
      <c r="C13" s="121"/>
    </row>
    <row r="14" spans="1:5" s="117" customFormat="1" ht="15">
      <c r="A14" s="122" t="s">
        <v>61</v>
      </c>
      <c r="B14" s="123"/>
      <c r="C14" s="124"/>
      <c r="E14" s="158" t="s">
        <v>251</v>
      </c>
    </row>
    <row r="15" spans="1:13" s="117" customFormat="1" ht="45" customHeight="1">
      <c r="A15" s="446"/>
      <c r="B15" s="447"/>
      <c r="C15" s="448"/>
      <c r="E15" s="456" t="s">
        <v>316</v>
      </c>
      <c r="F15" s="456"/>
      <c r="G15" s="456"/>
      <c r="H15" s="456"/>
      <c r="I15" s="456"/>
      <c r="J15" s="456"/>
      <c r="K15" s="456"/>
      <c r="L15" s="456"/>
      <c r="M15" s="456"/>
    </row>
    <row r="16" ht="15">
      <c r="E16" s="158"/>
    </row>
    <row r="17" spans="1:5" s="117" customFormat="1" ht="15">
      <c r="A17" s="122" t="s">
        <v>62</v>
      </c>
      <c r="B17" s="127"/>
      <c r="C17" s="128"/>
      <c r="E17" s="158" t="s">
        <v>251</v>
      </c>
    </row>
    <row r="18" spans="1:13" s="117" customFormat="1" ht="45" customHeight="1">
      <c r="A18" s="446"/>
      <c r="B18" s="447"/>
      <c r="C18" s="448"/>
      <c r="E18" s="456" t="s">
        <v>316</v>
      </c>
      <c r="F18" s="456"/>
      <c r="G18" s="456"/>
      <c r="H18" s="456"/>
      <c r="I18" s="456"/>
      <c r="J18" s="456"/>
      <c r="K18" s="456"/>
      <c r="L18" s="456"/>
      <c r="M18" s="456"/>
    </row>
  </sheetData>
  <sheetProtection sheet="1" objects="1" scenarios="1" formatCells="0" formatRows="0" insertRows="0" deleteRows="0" sort="0"/>
  <mergeCells count="6">
    <mergeCell ref="A1:B1"/>
    <mergeCell ref="A2:C2"/>
    <mergeCell ref="A15:C15"/>
    <mergeCell ref="A18:C18"/>
    <mergeCell ref="E15:M15"/>
    <mergeCell ref="E18:M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P21"/>
  <sheetViews>
    <sheetView view="pageBreakPreview" zoomScaleSheetLayoutView="100" zoomScalePageLayoutView="0" workbookViewId="0" topLeftCell="A1">
      <selection activeCell="A20" sqref="A20:F20"/>
    </sheetView>
  </sheetViews>
  <sheetFormatPr defaultColWidth="9.140625" defaultRowHeight="15"/>
  <cols>
    <col min="1" max="1" width="37.140625" style="13" customWidth="1"/>
    <col min="2" max="5" width="16.8515625" style="13" customWidth="1"/>
    <col min="6" max="6" width="18.421875" style="13" customWidth="1"/>
    <col min="7" max="7" width="2.57421875" style="13" customWidth="1"/>
    <col min="8" max="16384" width="9.140625" style="13" customWidth="1"/>
  </cols>
  <sheetData>
    <row r="1" spans="1:6" ht="25.5" customHeight="1">
      <c r="A1" s="442" t="s">
        <v>189</v>
      </c>
      <c r="B1" s="442"/>
      <c r="C1" s="442"/>
      <c r="D1" s="442"/>
      <c r="E1" s="442"/>
      <c r="F1" s="8" t="str">
        <f>+'Section A'!B2</f>
        <v>City of Chicago, Department of Housing</v>
      </c>
    </row>
    <row r="2" spans="1:6" ht="67.5" customHeight="1">
      <c r="A2" s="443" t="s">
        <v>257</v>
      </c>
      <c r="B2" s="443"/>
      <c r="C2" s="443"/>
      <c r="D2" s="443"/>
      <c r="E2" s="443"/>
      <c r="F2" s="443"/>
    </row>
    <row r="4" spans="1:8" ht="12.75">
      <c r="A4" s="251" t="s">
        <v>64</v>
      </c>
      <c r="B4" s="63" t="s">
        <v>46</v>
      </c>
      <c r="C4" s="63" t="s">
        <v>45</v>
      </c>
      <c r="D4" s="63" t="s">
        <v>34</v>
      </c>
      <c r="E4" s="63" t="s">
        <v>33</v>
      </c>
      <c r="F4" s="244" t="s">
        <v>293</v>
      </c>
      <c r="H4" s="158" t="s">
        <v>250</v>
      </c>
    </row>
    <row r="5" spans="1:8" s="103" customFormat="1" ht="15">
      <c r="A5" s="254"/>
      <c r="B5" s="287"/>
      <c r="C5" s="287"/>
      <c r="D5" s="291"/>
      <c r="E5" s="287"/>
      <c r="F5" s="116">
        <f>ROUND(+B5*D5*E5,2)</f>
        <v>0</v>
      </c>
      <c r="H5" s="130"/>
    </row>
    <row r="6" spans="1:8" s="103" customFormat="1" ht="15">
      <c r="A6" s="290"/>
      <c r="B6" s="287"/>
      <c r="C6" s="287"/>
      <c r="D6" s="291"/>
      <c r="E6" s="287"/>
      <c r="F6" s="116">
        <f>ROUND(+B6*D6*E6,2)</f>
        <v>0</v>
      </c>
      <c r="H6" s="130"/>
    </row>
    <row r="7" spans="1:8" s="103" customFormat="1" ht="15">
      <c r="A7" s="290"/>
      <c r="B7" s="287"/>
      <c r="C7" s="287"/>
      <c r="D7" s="291"/>
      <c r="E7" s="287"/>
      <c r="F7" s="151">
        <f>ROUND(+B7*D7*E7,2)</f>
        <v>0</v>
      </c>
      <c r="H7" s="130"/>
    </row>
    <row r="8" spans="1:8" s="103" customFormat="1" ht="13.5">
      <c r="A8" s="252"/>
      <c r="D8" s="215"/>
      <c r="E8" s="231" t="s">
        <v>42</v>
      </c>
      <c r="F8" s="92">
        <f>ROUND(SUM(F5:F7),2)</f>
        <v>0</v>
      </c>
      <c r="H8" s="133" t="s">
        <v>309</v>
      </c>
    </row>
    <row r="9" spans="1:6" s="103" customFormat="1" ht="12.75">
      <c r="A9" s="252"/>
      <c r="D9" s="152"/>
      <c r="F9" s="146"/>
    </row>
    <row r="10" spans="1:6" s="103" customFormat="1" ht="13.5">
      <c r="A10" s="290"/>
      <c r="B10" s="287"/>
      <c r="C10" s="287"/>
      <c r="D10" s="291"/>
      <c r="E10" s="287"/>
      <c r="F10" s="116">
        <f>ROUND(+B10*D10*E10,2)</f>
        <v>0</v>
      </c>
    </row>
    <row r="11" spans="1:6" s="103" customFormat="1" ht="13.5">
      <c r="A11" s="290"/>
      <c r="B11" s="287"/>
      <c r="C11" s="287"/>
      <c r="D11" s="291"/>
      <c r="E11" s="287"/>
      <c r="F11" s="151">
        <f>ROUND(+B11*D11*E11,2)</f>
        <v>0</v>
      </c>
    </row>
    <row r="12" spans="4:8" s="103" customFormat="1" ht="13.5">
      <c r="D12" s="214"/>
      <c r="E12" s="228" t="s">
        <v>36</v>
      </c>
      <c r="F12" s="92">
        <f>ROUND(SUM(F9:F11),2)</f>
        <v>0</v>
      </c>
      <c r="H12" s="133" t="s">
        <v>309</v>
      </c>
    </row>
    <row r="13" s="103" customFormat="1" ht="12.75">
      <c r="F13" s="146"/>
    </row>
    <row r="14" spans="1:8" ht="15">
      <c r="A14" s="8"/>
      <c r="B14" s="8"/>
      <c r="C14" s="8"/>
      <c r="D14" s="64"/>
      <c r="E14" s="161" t="s">
        <v>67</v>
      </c>
      <c r="F14" s="90">
        <f>+F12+F8</f>
        <v>0</v>
      </c>
      <c r="H14" s="157" t="s">
        <v>252</v>
      </c>
    </row>
    <row r="16" spans="1:8" s="103" customFormat="1" ht="15">
      <c r="A16" s="122" t="s">
        <v>65</v>
      </c>
      <c r="B16" s="123"/>
      <c r="C16" s="123"/>
      <c r="D16" s="123"/>
      <c r="E16" s="123"/>
      <c r="F16" s="124"/>
      <c r="H16" s="158" t="s">
        <v>251</v>
      </c>
    </row>
    <row r="17" spans="1:16" s="103" customFormat="1" ht="45" customHeight="1">
      <c r="A17" s="446"/>
      <c r="B17" s="447"/>
      <c r="C17" s="447"/>
      <c r="D17" s="447"/>
      <c r="E17" s="447"/>
      <c r="F17" s="448"/>
      <c r="H17" s="444" t="s">
        <v>316</v>
      </c>
      <c r="I17" s="444"/>
      <c r="J17" s="444"/>
      <c r="K17" s="444"/>
      <c r="L17" s="444"/>
      <c r="M17" s="444"/>
      <c r="N17" s="444"/>
      <c r="O17" s="444"/>
      <c r="P17" s="444"/>
    </row>
    <row r="18" spans="1:8" ht="15">
      <c r="A18" s="8"/>
      <c r="B18" s="8"/>
      <c r="C18" s="8"/>
      <c r="D18" s="8"/>
      <c r="E18" s="8"/>
      <c r="F18" s="8"/>
      <c r="H18"/>
    </row>
    <row r="19" spans="1:8" s="103" customFormat="1" ht="12.75">
      <c r="A19" s="122" t="s">
        <v>66</v>
      </c>
      <c r="B19" s="127"/>
      <c r="C19" s="127"/>
      <c r="D19" s="127"/>
      <c r="E19" s="127"/>
      <c r="F19" s="128"/>
      <c r="H19" s="158" t="s">
        <v>251</v>
      </c>
    </row>
    <row r="20" spans="1:16" s="103" customFormat="1" ht="45" customHeight="1">
      <c r="A20" s="446"/>
      <c r="B20" s="447"/>
      <c r="C20" s="447"/>
      <c r="D20" s="447"/>
      <c r="E20" s="447"/>
      <c r="F20" s="448"/>
      <c r="H20" s="444" t="s">
        <v>316</v>
      </c>
      <c r="I20" s="444"/>
      <c r="J20" s="444"/>
      <c r="K20" s="444"/>
      <c r="L20" s="444"/>
      <c r="M20" s="444"/>
      <c r="N20" s="444"/>
      <c r="O20" s="444"/>
      <c r="P20" s="444"/>
    </row>
    <row r="21" spans="1:6" ht="15">
      <c r="A21" s="8"/>
      <c r="B21" s="8"/>
      <c r="C21" s="8"/>
      <c r="D21" s="8"/>
      <c r="E21" s="8"/>
      <c r="F21" s="98"/>
    </row>
  </sheetData>
  <sheetProtection sheet="1" objects="1" scenarios="1"/>
  <mergeCells count="6">
    <mergeCell ref="A17:F17"/>
    <mergeCell ref="A20:F20"/>
    <mergeCell ref="A1:E1"/>
    <mergeCell ref="A2:F2"/>
    <mergeCell ref="H17:P17"/>
    <mergeCell ref="H20:P2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A8" sqref="A8"/>
    </sheetView>
  </sheetViews>
  <sheetFormatPr defaultColWidth="9.140625" defaultRowHeight="15"/>
  <cols>
    <col min="1" max="1" width="39.421875" style="8" customWidth="1"/>
    <col min="2" max="2" width="75.57421875" style="8" customWidth="1"/>
    <col min="3" max="3" width="18.57421875" style="8" customWidth="1"/>
    <col min="4" max="4" width="2.140625" style="8" customWidth="1"/>
    <col min="5" max="16384" width="9.140625" style="8" customWidth="1"/>
  </cols>
  <sheetData>
    <row r="1" spans="1:3" ht="20.25" customHeight="1">
      <c r="A1" s="442" t="s">
        <v>189</v>
      </c>
      <c r="B1" s="442"/>
      <c r="C1" s="8" t="str">
        <f>+'Section A'!B2</f>
        <v>City of Chicago, Department of Housing</v>
      </c>
    </row>
    <row r="2" spans="1:3" ht="53.25" customHeight="1">
      <c r="A2" s="468" t="s">
        <v>256</v>
      </c>
      <c r="B2" s="468"/>
      <c r="C2" s="468"/>
    </row>
    <row r="3" spans="1:3" ht="25.5">
      <c r="A3" s="24" t="s">
        <v>21</v>
      </c>
      <c r="B3" s="261" t="s">
        <v>60</v>
      </c>
      <c r="C3" s="24" t="s">
        <v>294</v>
      </c>
    </row>
    <row r="4" spans="1:3" s="117" customFormat="1" ht="15">
      <c r="A4" s="256"/>
      <c r="B4" s="254"/>
      <c r="C4" s="116">
        <v>0</v>
      </c>
    </row>
    <row r="5" spans="1:3" s="117" customFormat="1" ht="15">
      <c r="A5" s="290"/>
      <c r="B5" s="290"/>
      <c r="C5" s="151">
        <v>0</v>
      </c>
    </row>
    <row r="6" spans="1:5" s="117" customFormat="1" ht="15">
      <c r="A6" s="252"/>
      <c r="B6" s="231" t="s">
        <v>42</v>
      </c>
      <c r="C6" s="92">
        <f>ROUND(SUM(C4:C5),2)</f>
        <v>0</v>
      </c>
      <c r="E6" s="133" t="s">
        <v>304</v>
      </c>
    </row>
    <row r="7" spans="1:3" s="117" customFormat="1" ht="15">
      <c r="A7" s="252"/>
      <c r="B7" s="252"/>
      <c r="C7" s="121"/>
    </row>
    <row r="8" spans="1:3" s="117" customFormat="1" ht="15">
      <c r="A8" s="290"/>
      <c r="B8" s="290"/>
      <c r="C8" s="116">
        <v>0</v>
      </c>
    </row>
    <row r="9" spans="1:3" s="117" customFormat="1" ht="15">
      <c r="A9" s="290"/>
      <c r="B9" s="290"/>
      <c r="C9" s="151">
        <v>0</v>
      </c>
    </row>
    <row r="10" spans="1:5" s="117" customFormat="1" ht="15">
      <c r="A10" s="252"/>
      <c r="B10" s="228" t="s">
        <v>36</v>
      </c>
      <c r="C10" s="92">
        <f>ROUND(SUM(C7:C9),2)</f>
        <v>0</v>
      </c>
      <c r="E10" s="133" t="s">
        <v>304</v>
      </c>
    </row>
    <row r="11" ht="15">
      <c r="C11" s="98"/>
    </row>
    <row r="12" spans="2:5" ht="15">
      <c r="B12" s="250" t="s">
        <v>70</v>
      </c>
      <c r="C12" s="90">
        <f>+C10+C6</f>
        <v>0</v>
      </c>
      <c r="E12" s="157" t="s">
        <v>252</v>
      </c>
    </row>
    <row r="13" s="117" customFormat="1" ht="15">
      <c r="C13" s="121"/>
    </row>
    <row r="14" spans="1:5" s="117" customFormat="1" ht="15">
      <c r="A14" s="122" t="s">
        <v>68</v>
      </c>
      <c r="B14" s="123"/>
      <c r="C14" s="124"/>
      <c r="E14" s="158" t="s">
        <v>251</v>
      </c>
    </row>
    <row r="15" spans="1:13" s="117" customFormat="1" ht="45" customHeight="1">
      <c r="A15" s="446"/>
      <c r="B15" s="447"/>
      <c r="C15" s="448"/>
      <c r="E15" s="444" t="s">
        <v>316</v>
      </c>
      <c r="F15" s="444"/>
      <c r="G15" s="444"/>
      <c r="H15" s="444"/>
      <c r="I15" s="444"/>
      <c r="J15" s="444"/>
      <c r="K15" s="444"/>
      <c r="L15" s="444"/>
      <c r="M15" s="444"/>
    </row>
    <row r="17" spans="1:5" s="117" customFormat="1" ht="15">
      <c r="A17" s="122" t="s">
        <v>69</v>
      </c>
      <c r="B17" s="127"/>
      <c r="C17" s="128"/>
      <c r="E17" s="158" t="s">
        <v>251</v>
      </c>
    </row>
    <row r="18" spans="1:13" s="117" customFormat="1" ht="45" customHeight="1">
      <c r="A18" s="446"/>
      <c r="B18" s="447"/>
      <c r="C18" s="448"/>
      <c r="E18" s="444" t="s">
        <v>316</v>
      </c>
      <c r="F18" s="444"/>
      <c r="G18" s="444"/>
      <c r="H18" s="444"/>
      <c r="I18" s="444"/>
      <c r="J18" s="444"/>
      <c r="K18" s="444"/>
      <c r="L18" s="444"/>
      <c r="M18" s="444"/>
    </row>
  </sheetData>
  <sheetProtection sheet="1" objects="1" scenarios="1"/>
  <mergeCells count="6">
    <mergeCell ref="A1:B1"/>
    <mergeCell ref="A2:C2"/>
    <mergeCell ref="A15:C15"/>
    <mergeCell ref="A18:C18"/>
    <mergeCell ref="E15:M15"/>
    <mergeCell ref="E18:M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P20"/>
  <sheetViews>
    <sheetView view="pageBreakPreview" zoomScaleSheetLayoutView="100" zoomScalePageLayoutView="0" workbookViewId="0" topLeftCell="A1">
      <selection activeCell="A15" sqref="A15"/>
    </sheetView>
  </sheetViews>
  <sheetFormatPr defaultColWidth="9.140625" defaultRowHeight="15"/>
  <cols>
    <col min="1" max="1" width="42.421875" style="8" customWidth="1"/>
    <col min="2" max="5" width="16.421875" style="8" customWidth="1"/>
    <col min="6" max="6" width="16.57421875" style="8" customWidth="1"/>
    <col min="7" max="7" width="2.421875" style="8" customWidth="1"/>
    <col min="8" max="16384" width="9.140625" style="8" customWidth="1"/>
  </cols>
  <sheetData>
    <row r="1" spans="1:6" ht="29.25" customHeight="1">
      <c r="A1" s="442" t="s">
        <v>189</v>
      </c>
      <c r="B1" s="442"/>
      <c r="C1" s="442"/>
      <c r="D1" s="442"/>
      <c r="E1" s="442"/>
      <c r="F1" s="8" t="str">
        <f>+'Section A'!B2</f>
        <v>City of Chicago, Department of Housing</v>
      </c>
    </row>
    <row r="2" spans="1:6" ht="41.25" customHeight="1">
      <c r="A2" s="443" t="s">
        <v>255</v>
      </c>
      <c r="B2" s="443"/>
      <c r="C2" s="443"/>
      <c r="D2" s="443"/>
      <c r="E2" s="443"/>
      <c r="F2" s="443"/>
    </row>
    <row r="3" spans="1:6" ht="7.5" customHeight="1">
      <c r="A3" s="13"/>
      <c r="B3" s="13"/>
      <c r="C3" s="13"/>
      <c r="D3" s="13"/>
      <c r="E3" s="13"/>
      <c r="F3" s="13"/>
    </row>
    <row r="4" spans="1:6" ht="25.5">
      <c r="A4" s="251" t="s">
        <v>64</v>
      </c>
      <c r="B4" s="63" t="s">
        <v>46</v>
      </c>
      <c r="C4" s="63" t="s">
        <v>45</v>
      </c>
      <c r="D4" s="63" t="s">
        <v>34</v>
      </c>
      <c r="E4" s="63" t="s">
        <v>33</v>
      </c>
      <c r="F4" s="14" t="s">
        <v>295</v>
      </c>
    </row>
    <row r="5" spans="1:6" s="117" customFormat="1" ht="15">
      <c r="A5" s="254"/>
      <c r="B5" s="287"/>
      <c r="C5" s="287"/>
      <c r="D5" s="291"/>
      <c r="E5" s="287"/>
      <c r="F5" s="116">
        <f>ROUND(+B5*D5*E5,2)</f>
        <v>0</v>
      </c>
    </row>
    <row r="6" spans="1:6" s="117" customFormat="1" ht="15">
      <c r="A6" s="290"/>
      <c r="B6" s="287"/>
      <c r="C6" s="287"/>
      <c r="D6" s="291"/>
      <c r="E6" s="287"/>
      <c r="F6" s="116">
        <f>ROUND(+B6*D6*E6,2)</f>
        <v>0</v>
      </c>
    </row>
    <row r="7" spans="1:6" s="117" customFormat="1" ht="15">
      <c r="A7" s="290"/>
      <c r="B7" s="287"/>
      <c r="C7" s="287"/>
      <c r="D7" s="291"/>
      <c r="E7" s="287"/>
      <c r="F7" s="151">
        <f>ROUND(+B7*D7*E7,2)</f>
        <v>0</v>
      </c>
    </row>
    <row r="8" spans="1:8" s="117" customFormat="1" ht="15">
      <c r="A8" s="252"/>
      <c r="B8" s="103"/>
      <c r="C8" s="103"/>
      <c r="D8" s="215"/>
      <c r="E8" s="231" t="s">
        <v>42</v>
      </c>
      <c r="F8" s="92">
        <f>ROUND(SUM(F5:F7),2)</f>
        <v>0</v>
      </c>
      <c r="H8" s="133" t="s">
        <v>309</v>
      </c>
    </row>
    <row r="9" spans="1:6" s="117" customFormat="1" ht="15">
      <c r="A9" s="252"/>
      <c r="B9" s="103"/>
      <c r="C9" s="103"/>
      <c r="D9" s="152"/>
      <c r="E9" s="103"/>
      <c r="F9" s="146"/>
    </row>
    <row r="10" spans="1:6" s="117" customFormat="1" ht="15">
      <c r="A10" s="290"/>
      <c r="B10" s="287"/>
      <c r="C10" s="287"/>
      <c r="D10" s="291"/>
      <c r="E10" s="287"/>
      <c r="F10" s="116">
        <f>ROUND(+B10*D10*E10,2)</f>
        <v>0</v>
      </c>
    </row>
    <row r="11" spans="1:6" s="117" customFormat="1" ht="15">
      <c r="A11" s="290"/>
      <c r="B11" s="287"/>
      <c r="C11" s="287"/>
      <c r="D11" s="291"/>
      <c r="E11" s="287"/>
      <c r="F11" s="151">
        <f>ROUND(+B11*D11*E11,2)</f>
        <v>0</v>
      </c>
    </row>
    <row r="12" spans="1:8" s="117" customFormat="1" ht="15">
      <c r="A12" s="252"/>
      <c r="B12" s="103"/>
      <c r="C12" s="103"/>
      <c r="D12" s="217"/>
      <c r="E12" s="228" t="s">
        <v>36</v>
      </c>
      <c r="F12" s="92">
        <f>ROUND(SUM(F9:F11),2)</f>
        <v>0</v>
      </c>
      <c r="H12" s="133" t="s">
        <v>309</v>
      </c>
    </row>
    <row r="13" ht="15">
      <c r="F13" s="20"/>
    </row>
    <row r="14" spans="3:8" ht="15">
      <c r="C14" s="454" t="s">
        <v>99</v>
      </c>
      <c r="D14" s="454"/>
      <c r="E14" s="454"/>
      <c r="F14" s="90">
        <f>+F12+F8</f>
        <v>0</v>
      </c>
      <c r="H14" s="157" t="s">
        <v>252</v>
      </c>
    </row>
    <row r="15" spans="1:6" s="117" customFormat="1" ht="15">
      <c r="A15" s="257"/>
      <c r="B15" s="125"/>
      <c r="C15" s="125"/>
      <c r="D15" s="125"/>
      <c r="E15" s="125"/>
      <c r="F15" s="153"/>
    </row>
    <row r="16" spans="1:8" s="117" customFormat="1" ht="15">
      <c r="A16" s="122" t="s">
        <v>71</v>
      </c>
      <c r="B16" s="154"/>
      <c r="C16" s="154"/>
      <c r="D16" s="123"/>
      <c r="E16" s="123"/>
      <c r="F16" s="124"/>
      <c r="H16" s="158" t="s">
        <v>251</v>
      </c>
    </row>
    <row r="17" spans="1:16" s="117" customFormat="1" ht="45" customHeight="1">
      <c r="A17" s="446"/>
      <c r="B17" s="447"/>
      <c r="C17" s="447"/>
      <c r="D17" s="447"/>
      <c r="E17" s="447"/>
      <c r="F17" s="448"/>
      <c r="H17" s="444" t="s">
        <v>316</v>
      </c>
      <c r="I17" s="444"/>
      <c r="J17" s="444"/>
      <c r="K17" s="444"/>
      <c r="L17" s="444"/>
      <c r="M17" s="444"/>
      <c r="N17" s="444"/>
      <c r="O17" s="444"/>
      <c r="P17" s="444"/>
    </row>
    <row r="19" spans="1:8" s="117" customFormat="1" ht="15">
      <c r="A19" s="122" t="s">
        <v>72</v>
      </c>
      <c r="B19" s="127"/>
      <c r="C19" s="127"/>
      <c r="D19" s="127"/>
      <c r="E19" s="127"/>
      <c r="F19" s="128"/>
      <c r="H19" s="158" t="s">
        <v>251</v>
      </c>
    </row>
    <row r="20" spans="1:16" s="117" customFormat="1" ht="45" customHeight="1">
      <c r="A20" s="446"/>
      <c r="B20" s="447"/>
      <c r="C20" s="447"/>
      <c r="D20" s="447"/>
      <c r="E20" s="447"/>
      <c r="F20" s="448"/>
      <c r="H20" s="444" t="s">
        <v>316</v>
      </c>
      <c r="I20" s="444"/>
      <c r="J20" s="444"/>
      <c r="K20" s="444"/>
      <c r="L20" s="444"/>
      <c r="M20" s="444"/>
      <c r="N20" s="444"/>
      <c r="O20" s="444"/>
      <c r="P20" s="444"/>
    </row>
  </sheetData>
  <sheetProtection sheet="1" objects="1" scenarios="1"/>
  <mergeCells count="7">
    <mergeCell ref="H17:P17"/>
    <mergeCell ref="H20:P20"/>
    <mergeCell ref="A1:E1"/>
    <mergeCell ref="C14:E14"/>
    <mergeCell ref="A2:F2"/>
    <mergeCell ref="A17:F17"/>
    <mergeCell ref="A20:F2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P20"/>
  <sheetViews>
    <sheetView view="pageBreakPreview" zoomScaleSheetLayoutView="100" zoomScalePageLayoutView="0" workbookViewId="0" topLeftCell="A1">
      <selection activeCell="A20" sqref="A20:F20"/>
    </sheetView>
  </sheetViews>
  <sheetFormatPr defaultColWidth="9.140625" defaultRowHeight="15"/>
  <cols>
    <col min="1" max="1" width="56.00390625" style="8" customWidth="1"/>
    <col min="2" max="5" width="12.57421875" style="8" customWidth="1"/>
    <col min="6" max="6" width="17.140625" style="8" customWidth="1"/>
    <col min="7" max="7" width="2.421875" style="8" customWidth="1"/>
    <col min="8" max="16384" width="9.140625" style="8" customWidth="1"/>
  </cols>
  <sheetData>
    <row r="1" spans="1:6" ht="24.75" customHeight="1">
      <c r="A1" s="442" t="s">
        <v>189</v>
      </c>
      <c r="B1" s="442"/>
      <c r="C1" s="442"/>
      <c r="D1" s="442"/>
      <c r="E1" s="442"/>
      <c r="F1" s="8" t="str">
        <f>+'Section A'!B2</f>
        <v>City of Chicago, Department of Housing</v>
      </c>
    </row>
    <row r="2" spans="1:6" ht="42" customHeight="1">
      <c r="A2" s="443" t="s">
        <v>199</v>
      </c>
      <c r="B2" s="443"/>
      <c r="C2" s="443"/>
      <c r="D2" s="443"/>
      <c r="E2" s="443"/>
      <c r="F2" s="443"/>
    </row>
    <row r="3" spans="1:6" ht="15">
      <c r="A3" s="13"/>
      <c r="B3" s="13"/>
      <c r="C3" s="13"/>
      <c r="D3" s="13"/>
      <c r="E3" s="13"/>
      <c r="F3" s="13"/>
    </row>
    <row r="4" spans="1:8" ht="25.5">
      <c r="A4" s="251" t="s">
        <v>64</v>
      </c>
      <c r="B4" s="63" t="s">
        <v>46</v>
      </c>
      <c r="C4" s="63" t="s">
        <v>45</v>
      </c>
      <c r="D4" s="63" t="s">
        <v>34</v>
      </c>
      <c r="E4" s="63" t="s">
        <v>33</v>
      </c>
      <c r="F4" s="14" t="s">
        <v>296</v>
      </c>
      <c r="H4" s="158" t="s">
        <v>250</v>
      </c>
    </row>
    <row r="5" spans="1:8" s="117" customFormat="1" ht="15">
      <c r="A5" s="254"/>
      <c r="B5" s="287"/>
      <c r="C5" s="287"/>
      <c r="D5" s="291"/>
      <c r="E5" s="287"/>
      <c r="F5" s="116">
        <f>ROUND(+B5*D5*E5,2)</f>
        <v>0</v>
      </c>
      <c r="H5" s="130"/>
    </row>
    <row r="6" spans="1:8" s="117" customFormat="1" ht="15">
      <c r="A6" s="290"/>
      <c r="B6" s="287"/>
      <c r="C6" s="287"/>
      <c r="D6" s="291"/>
      <c r="E6" s="287"/>
      <c r="F6" s="116">
        <f>ROUND(+B6*D6*E6,2)</f>
        <v>0</v>
      </c>
      <c r="H6" s="130"/>
    </row>
    <row r="7" spans="1:8" s="117" customFormat="1" ht="15">
      <c r="A7" s="290"/>
      <c r="B7" s="287"/>
      <c r="C7" s="287"/>
      <c r="D7" s="291"/>
      <c r="E7" s="287"/>
      <c r="F7" s="151">
        <f>ROUND(+B7*D7*E7,2)</f>
        <v>0</v>
      </c>
      <c r="H7" s="130"/>
    </row>
    <row r="8" spans="1:8" s="117" customFormat="1" ht="15">
      <c r="A8" s="252"/>
      <c r="B8" s="103"/>
      <c r="C8" s="103"/>
      <c r="D8" s="218"/>
      <c r="E8" s="231" t="s">
        <v>42</v>
      </c>
      <c r="F8" s="92">
        <f>ROUND(SUM(F5:F7),2)</f>
        <v>0</v>
      </c>
      <c r="H8" s="133" t="s">
        <v>309</v>
      </c>
    </row>
    <row r="9" spans="1:6" s="117" customFormat="1" ht="15">
      <c r="A9" s="274"/>
      <c r="B9" s="103"/>
      <c r="C9" s="103"/>
      <c r="D9" s="152"/>
      <c r="E9" s="103"/>
      <c r="F9" s="146"/>
    </row>
    <row r="10" spans="1:6" s="117" customFormat="1" ht="15">
      <c r="A10" s="290"/>
      <c r="B10" s="287"/>
      <c r="C10" s="287"/>
      <c r="D10" s="291"/>
      <c r="E10" s="287"/>
      <c r="F10" s="116">
        <f>ROUND(+B10*D10*E10,2)</f>
        <v>0</v>
      </c>
    </row>
    <row r="11" spans="1:6" s="117" customFormat="1" ht="15">
      <c r="A11" s="290"/>
      <c r="B11" s="287"/>
      <c r="C11" s="287"/>
      <c r="D11" s="291"/>
      <c r="E11" s="287"/>
      <c r="F11" s="151">
        <f>ROUND(+B11*D11*E11,2)</f>
        <v>0</v>
      </c>
    </row>
    <row r="12" spans="1:8" s="117" customFormat="1" ht="15">
      <c r="A12" s="252"/>
      <c r="B12" s="103"/>
      <c r="C12" s="103"/>
      <c r="D12" s="217"/>
      <c r="E12" s="228" t="s">
        <v>36</v>
      </c>
      <c r="F12" s="92">
        <f>ROUND(SUM(F9:F11),2)</f>
        <v>0</v>
      </c>
      <c r="H12" s="133" t="s">
        <v>309</v>
      </c>
    </row>
    <row r="13" ht="15">
      <c r="F13" s="98"/>
    </row>
    <row r="14" spans="3:8" ht="15">
      <c r="C14" s="454" t="s">
        <v>75</v>
      </c>
      <c r="D14" s="454"/>
      <c r="E14" s="454"/>
      <c r="F14" s="90">
        <f>+F12+F8</f>
        <v>0</v>
      </c>
      <c r="H14" s="157" t="s">
        <v>252</v>
      </c>
    </row>
    <row r="15" spans="1:6" s="117" customFormat="1" ht="15">
      <c r="A15" s="103"/>
      <c r="B15" s="103"/>
      <c r="C15" s="103"/>
      <c r="D15" s="103"/>
      <c r="E15" s="103"/>
      <c r="F15" s="146"/>
    </row>
    <row r="16" spans="1:8" s="117" customFormat="1" ht="15">
      <c r="A16" s="122" t="s">
        <v>73</v>
      </c>
      <c r="B16" s="123"/>
      <c r="C16" s="123"/>
      <c r="D16" s="123"/>
      <c r="E16" s="123"/>
      <c r="F16" s="124"/>
      <c r="H16" s="158" t="s">
        <v>251</v>
      </c>
    </row>
    <row r="17" spans="1:16" s="117" customFormat="1" ht="45" customHeight="1">
      <c r="A17" s="446"/>
      <c r="B17" s="447"/>
      <c r="C17" s="447"/>
      <c r="D17" s="447"/>
      <c r="E17" s="447"/>
      <c r="F17" s="448"/>
      <c r="H17" s="444" t="s">
        <v>316</v>
      </c>
      <c r="I17" s="444"/>
      <c r="J17" s="444"/>
      <c r="K17" s="444"/>
      <c r="L17" s="444"/>
      <c r="M17" s="444"/>
      <c r="N17" s="444"/>
      <c r="O17" s="444"/>
      <c r="P17" s="444"/>
    </row>
    <row r="18" ht="15">
      <c r="H18" s="158"/>
    </row>
    <row r="19" spans="1:8" s="117" customFormat="1" ht="15">
      <c r="A19" s="122" t="s">
        <v>74</v>
      </c>
      <c r="B19" s="127"/>
      <c r="C19" s="127"/>
      <c r="D19" s="127"/>
      <c r="E19" s="127"/>
      <c r="F19" s="128"/>
      <c r="H19" s="158" t="s">
        <v>251</v>
      </c>
    </row>
    <row r="20" spans="1:16" s="117" customFormat="1" ht="45" customHeight="1">
      <c r="A20" s="446"/>
      <c r="B20" s="447"/>
      <c r="C20" s="447"/>
      <c r="D20" s="447"/>
      <c r="E20" s="447"/>
      <c r="F20" s="448"/>
      <c r="H20" s="444" t="s">
        <v>316</v>
      </c>
      <c r="I20" s="444"/>
      <c r="J20" s="444"/>
      <c r="K20" s="444"/>
      <c r="L20" s="444"/>
      <c r="M20" s="444"/>
      <c r="N20" s="444"/>
      <c r="O20" s="444"/>
      <c r="P20" s="444"/>
    </row>
  </sheetData>
  <sheetProtection sheet="1" objects="1" scenarios="1"/>
  <mergeCells count="7">
    <mergeCell ref="H17:P17"/>
    <mergeCell ref="H20:P20"/>
    <mergeCell ref="A1:E1"/>
    <mergeCell ref="C14:E14"/>
    <mergeCell ref="A2:F2"/>
    <mergeCell ref="A17:F17"/>
    <mergeCell ref="A20:F2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ignoredErrors>
    <ignoredError sqref="F5:F7 F11" unlocked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Q19"/>
  <sheetViews>
    <sheetView view="pageBreakPreview" zoomScaleSheetLayoutView="100" zoomScalePageLayoutView="0" workbookViewId="0" topLeftCell="A1">
      <selection activeCell="A19" sqref="A19:G19"/>
    </sheetView>
  </sheetViews>
  <sheetFormatPr defaultColWidth="9.140625" defaultRowHeight="15"/>
  <cols>
    <col min="1" max="1" width="31.140625" style="8" customWidth="1"/>
    <col min="2" max="2" width="24.8515625" style="8" customWidth="1"/>
    <col min="3" max="6" width="14.57421875" style="8" customWidth="1"/>
    <col min="7" max="7" width="17.00390625" style="8" customWidth="1"/>
    <col min="8" max="8" width="2.421875" style="8" customWidth="1"/>
    <col min="9" max="16384" width="9.140625" style="8" customWidth="1"/>
  </cols>
  <sheetData>
    <row r="1" spans="1:7" ht="27" customHeight="1">
      <c r="A1" s="442" t="s">
        <v>189</v>
      </c>
      <c r="B1" s="442"/>
      <c r="C1" s="442"/>
      <c r="D1" s="442"/>
      <c r="E1" s="442"/>
      <c r="F1" s="442"/>
      <c r="G1" s="8" t="str">
        <f>+'Section A'!B2</f>
        <v>City of Chicago, Department of Housing</v>
      </c>
    </row>
    <row r="2" spans="1:7" ht="54.75" customHeight="1">
      <c r="A2" s="443" t="s">
        <v>192</v>
      </c>
      <c r="B2" s="443"/>
      <c r="C2" s="443"/>
      <c r="D2" s="443"/>
      <c r="E2" s="443"/>
      <c r="F2" s="443"/>
      <c r="G2" s="443"/>
    </row>
    <row r="3" spans="1:7" ht="8.25" customHeight="1">
      <c r="A3" s="13"/>
      <c r="B3" s="13"/>
      <c r="C3" s="13"/>
      <c r="D3" s="13"/>
      <c r="E3" s="13"/>
      <c r="F3" s="13"/>
      <c r="G3" s="13"/>
    </row>
    <row r="4" spans="1:9" ht="25.5">
      <c r="A4" s="244" t="s">
        <v>29</v>
      </c>
      <c r="B4" s="244" t="s">
        <v>30</v>
      </c>
      <c r="C4" s="14" t="s">
        <v>31</v>
      </c>
      <c r="D4" s="14" t="s">
        <v>35</v>
      </c>
      <c r="E4" s="63" t="s">
        <v>32</v>
      </c>
      <c r="F4" s="63" t="s">
        <v>33</v>
      </c>
      <c r="G4" s="14" t="s">
        <v>297</v>
      </c>
      <c r="I4" s="158" t="s">
        <v>250</v>
      </c>
    </row>
    <row r="5" spans="1:9" s="117" customFormat="1" ht="15">
      <c r="A5" s="292"/>
      <c r="B5" s="292"/>
      <c r="C5" s="162"/>
      <c r="D5" s="282"/>
      <c r="E5" s="293"/>
      <c r="F5" s="282"/>
      <c r="G5" s="104">
        <f>ROUND(+C5*E5*F5,2)</f>
        <v>0</v>
      </c>
      <c r="I5" s="130"/>
    </row>
    <row r="6" spans="1:9" s="117" customFormat="1" ht="15">
      <c r="A6" s="292"/>
      <c r="B6" s="292"/>
      <c r="C6" s="162"/>
      <c r="D6" s="282"/>
      <c r="E6" s="293"/>
      <c r="F6" s="282"/>
      <c r="G6" s="248">
        <f>ROUND(+C6*E6*F6,2)</f>
        <v>0</v>
      </c>
      <c r="I6" s="130"/>
    </row>
    <row r="7" spans="1:9" s="117" customFormat="1" ht="15">
      <c r="A7" s="223"/>
      <c r="B7" s="223"/>
      <c r="C7" s="163"/>
      <c r="D7" s="105"/>
      <c r="E7" s="108"/>
      <c r="F7" s="229" t="s">
        <v>42</v>
      </c>
      <c r="G7" s="230">
        <f>ROUND(SUM(G5:G6),2)</f>
        <v>0</v>
      </c>
      <c r="I7" s="133" t="s">
        <v>278</v>
      </c>
    </row>
    <row r="8" spans="1:9" s="117" customFormat="1" ht="15">
      <c r="A8" s="222"/>
      <c r="B8" s="222"/>
      <c r="C8" s="146"/>
      <c r="D8" s="253"/>
      <c r="E8" s="111"/>
      <c r="F8" s="253"/>
      <c r="G8" s="225"/>
      <c r="I8" s="133"/>
    </row>
    <row r="9" spans="1:7" s="117" customFormat="1" ht="15">
      <c r="A9" s="294"/>
      <c r="B9" s="294"/>
      <c r="C9" s="162"/>
      <c r="D9" s="282"/>
      <c r="E9" s="293"/>
      <c r="F9" s="282"/>
      <c r="G9" s="104">
        <f>ROUND(+C9*E9*F9,2)</f>
        <v>0</v>
      </c>
    </row>
    <row r="10" spans="1:7" s="117" customFormat="1" ht="15">
      <c r="A10" s="294"/>
      <c r="B10" s="283"/>
      <c r="C10" s="162"/>
      <c r="D10" s="282"/>
      <c r="E10" s="293"/>
      <c r="F10" s="282"/>
      <c r="G10" s="248">
        <f>ROUND(+C10*E10*F10,2)</f>
        <v>0</v>
      </c>
    </row>
    <row r="11" spans="1:9" s="117" customFormat="1" ht="15">
      <c r="A11" s="113"/>
      <c r="B11" s="113"/>
      <c r="C11" s="150"/>
      <c r="D11" s="115"/>
      <c r="E11" s="217"/>
      <c r="F11" s="228" t="s">
        <v>36</v>
      </c>
      <c r="G11" s="92">
        <f>ROUND(SUM(G8:G10),2)</f>
        <v>0</v>
      </c>
      <c r="I11" s="133" t="s">
        <v>278</v>
      </c>
    </row>
    <row r="12" ht="15">
      <c r="G12" s="98"/>
    </row>
    <row r="13" spans="4:9" ht="15">
      <c r="D13" s="454" t="s">
        <v>76</v>
      </c>
      <c r="E13" s="454"/>
      <c r="F13" s="454"/>
      <c r="G13" s="90">
        <f>+G11+G7</f>
        <v>0</v>
      </c>
      <c r="I13" s="157" t="s">
        <v>252</v>
      </c>
    </row>
    <row r="14" spans="3:7" s="117" customFormat="1" ht="15">
      <c r="C14" s="118"/>
      <c r="D14" s="119"/>
      <c r="E14" s="120"/>
      <c r="F14" s="119"/>
      <c r="G14" s="121"/>
    </row>
    <row r="15" spans="1:9" s="117" customFormat="1" ht="15">
      <c r="A15" s="122" t="s">
        <v>203</v>
      </c>
      <c r="B15" s="123"/>
      <c r="C15" s="123"/>
      <c r="D15" s="123"/>
      <c r="E15" s="123"/>
      <c r="F15" s="123"/>
      <c r="G15" s="124"/>
      <c r="I15" s="158" t="s">
        <v>251</v>
      </c>
    </row>
    <row r="16" spans="1:17" s="117" customFormat="1" ht="45" customHeight="1">
      <c r="A16" s="446"/>
      <c r="B16" s="447"/>
      <c r="C16" s="447"/>
      <c r="D16" s="447"/>
      <c r="E16" s="447"/>
      <c r="F16" s="447"/>
      <c r="G16" s="448"/>
      <c r="I16" s="444" t="s">
        <v>316</v>
      </c>
      <c r="J16" s="444"/>
      <c r="K16" s="444"/>
      <c r="L16" s="444"/>
      <c r="M16" s="444"/>
      <c r="N16" s="444"/>
      <c r="O16" s="444"/>
      <c r="P16" s="444"/>
      <c r="Q16" s="444"/>
    </row>
    <row r="18" spans="1:9" s="117" customFormat="1" ht="15">
      <c r="A18" s="122" t="s">
        <v>204</v>
      </c>
      <c r="B18" s="126"/>
      <c r="C18" s="127"/>
      <c r="D18" s="127"/>
      <c r="E18" s="127"/>
      <c r="F18" s="127"/>
      <c r="G18" s="128"/>
      <c r="I18" s="158" t="s">
        <v>251</v>
      </c>
    </row>
    <row r="19" spans="1:17" s="117" customFormat="1" ht="45" customHeight="1">
      <c r="A19" s="446"/>
      <c r="B19" s="447"/>
      <c r="C19" s="447"/>
      <c r="D19" s="447"/>
      <c r="E19" s="447"/>
      <c r="F19" s="447"/>
      <c r="G19" s="448"/>
      <c r="I19" s="444" t="s">
        <v>316</v>
      </c>
      <c r="J19" s="444"/>
      <c r="K19" s="444"/>
      <c r="L19" s="444"/>
      <c r="M19" s="444"/>
      <c r="N19" s="444"/>
      <c r="O19" s="444"/>
      <c r="P19" s="444"/>
      <c r="Q19" s="444"/>
    </row>
  </sheetData>
  <sheetProtection sheet="1" objects="1" scenarios="1"/>
  <mergeCells count="7">
    <mergeCell ref="I16:Q16"/>
    <mergeCell ref="I19:Q19"/>
    <mergeCell ref="A1:F1"/>
    <mergeCell ref="D13:F13"/>
    <mergeCell ref="A2:G2"/>
    <mergeCell ref="A16:G16"/>
    <mergeCell ref="A19:G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30"/>
  <sheetViews>
    <sheetView zoomScaleSheetLayoutView="100" zoomScalePageLayoutView="0" workbookViewId="0" topLeftCell="A1">
      <selection activeCell="D32" sqref="D32"/>
    </sheetView>
  </sheetViews>
  <sheetFormatPr defaultColWidth="9.140625" defaultRowHeight="15"/>
  <cols>
    <col min="1" max="1" width="22.140625" style="6" customWidth="1"/>
    <col min="2" max="2" width="32.8515625" style="8" customWidth="1"/>
    <col min="3" max="3" width="18.8515625" style="8" customWidth="1"/>
    <col min="4" max="4" width="26.57421875" style="8" customWidth="1"/>
    <col min="5" max="5" width="15.421875" style="8" customWidth="1"/>
    <col min="6" max="6" width="19.57421875" style="8" customWidth="1"/>
    <col min="7" max="16384" width="9.140625" style="8" customWidth="1"/>
  </cols>
  <sheetData>
    <row r="1" spans="1:6" ht="21" customHeight="1">
      <c r="A1" s="77" t="s">
        <v>245</v>
      </c>
      <c r="B1" s="367" t="s">
        <v>11</v>
      </c>
      <c r="C1" s="368"/>
      <c r="D1" s="369"/>
      <c r="E1" s="340" t="s">
        <v>246</v>
      </c>
      <c r="F1" s="341"/>
    </row>
    <row r="2" spans="1:7" ht="36" customHeight="1">
      <c r="A2" s="232" t="s">
        <v>22</v>
      </c>
      <c r="B2" s="268" t="s">
        <v>329</v>
      </c>
      <c r="C2" s="234" t="s">
        <v>317</v>
      </c>
      <c r="D2" s="270" t="s">
        <v>330</v>
      </c>
      <c r="E2" s="234" t="s">
        <v>213</v>
      </c>
      <c r="F2" s="271" t="s">
        <v>327</v>
      </c>
      <c r="G2" s="273" t="s">
        <v>282</v>
      </c>
    </row>
    <row r="3" spans="1:7" ht="36" customHeight="1">
      <c r="A3" s="233" t="s">
        <v>214</v>
      </c>
      <c r="B3" s="269" t="s">
        <v>328</v>
      </c>
      <c r="C3" s="233" t="s">
        <v>212</v>
      </c>
      <c r="D3" s="240" t="s">
        <v>320</v>
      </c>
      <c r="E3" s="232" t="s">
        <v>222</v>
      </c>
      <c r="F3" s="271">
        <v>2024</v>
      </c>
      <c r="G3" s="23"/>
    </row>
    <row r="4" spans="1:7" ht="20.25" customHeight="1">
      <c r="A4" s="344" t="s">
        <v>247</v>
      </c>
      <c r="B4" s="344"/>
      <c r="C4" s="344"/>
      <c r="D4" s="344"/>
      <c r="E4" s="235" t="s">
        <v>267</v>
      </c>
      <c r="F4" s="271">
        <v>14.228</v>
      </c>
      <c r="G4" s="241"/>
    </row>
    <row r="5" spans="1:6" ht="17.25" customHeight="1">
      <c r="A5" s="355" t="s">
        <v>28</v>
      </c>
      <c r="B5" s="356"/>
      <c r="C5" s="356"/>
      <c r="D5" s="357"/>
      <c r="E5" s="353" t="s">
        <v>224</v>
      </c>
      <c r="F5" s="354"/>
    </row>
    <row r="6" spans="1:6" ht="17.25" customHeight="1" thickBot="1">
      <c r="A6" s="358" t="s">
        <v>205</v>
      </c>
      <c r="B6" s="359"/>
      <c r="C6" s="359"/>
      <c r="D6" s="360"/>
      <c r="E6" s="361">
        <f>+E30</f>
        <v>2000000</v>
      </c>
      <c r="F6" s="362"/>
    </row>
    <row r="7" spans="1:6" ht="24" customHeight="1" thickBot="1">
      <c r="A7" s="347" t="s">
        <v>117</v>
      </c>
      <c r="B7" s="348"/>
      <c r="C7" s="349"/>
      <c r="D7" s="350"/>
      <c r="E7" s="350"/>
      <c r="F7" s="351"/>
    </row>
    <row r="8" spans="1:6" ht="38.25" customHeight="1">
      <c r="A8" s="342" t="s">
        <v>221</v>
      </c>
      <c r="B8" s="343"/>
      <c r="C8" s="342" t="s">
        <v>223</v>
      </c>
      <c r="D8" s="343"/>
      <c r="E8" s="363" t="s">
        <v>225</v>
      </c>
      <c r="F8" s="364"/>
    </row>
    <row r="9" spans="1:6" ht="18.75" customHeight="1" hidden="1">
      <c r="A9" s="339" t="s">
        <v>265</v>
      </c>
      <c r="B9" s="339"/>
      <c r="C9" s="334">
        <v>200.43</v>
      </c>
      <c r="D9" s="334"/>
      <c r="E9" s="352">
        <f>+Personnel!G10</f>
        <v>0</v>
      </c>
      <c r="F9" s="352"/>
    </row>
    <row r="10" spans="1:6" ht="18.75" customHeight="1" hidden="1">
      <c r="A10" s="339" t="s">
        <v>85</v>
      </c>
      <c r="B10" s="339"/>
      <c r="C10" s="332">
        <v>200.431</v>
      </c>
      <c r="D10" s="332"/>
      <c r="E10" s="352">
        <f>+'Fringe Benefits'!E9</f>
        <v>0</v>
      </c>
      <c r="F10" s="352"/>
    </row>
    <row r="11" spans="1:6" ht="18.75" customHeight="1" hidden="1">
      <c r="A11" s="339" t="s">
        <v>86</v>
      </c>
      <c r="B11" s="339"/>
      <c r="C11" s="332">
        <v>200.474</v>
      </c>
      <c r="D11" s="332"/>
      <c r="E11" s="352">
        <f>+Travel!G9</f>
        <v>0</v>
      </c>
      <c r="F11" s="352"/>
    </row>
    <row r="12" spans="1:6" ht="18.75" customHeight="1" hidden="1">
      <c r="A12" s="339" t="s">
        <v>0</v>
      </c>
      <c r="B12" s="339"/>
      <c r="C12" s="332">
        <v>200.439</v>
      </c>
      <c r="D12" s="332"/>
      <c r="E12" s="352">
        <f>+'Equipment '!D7</f>
        <v>0</v>
      </c>
      <c r="F12" s="352"/>
    </row>
    <row r="13" spans="1:6" ht="18.75" customHeight="1" hidden="1">
      <c r="A13" s="339" t="s">
        <v>1</v>
      </c>
      <c r="B13" s="339"/>
      <c r="C13" s="332">
        <v>200.94</v>
      </c>
      <c r="D13" s="332"/>
      <c r="E13" s="352">
        <f>+Supplies!D10</f>
        <v>0</v>
      </c>
      <c r="F13" s="352"/>
    </row>
    <row r="14" spans="1:6" ht="18.75" customHeight="1">
      <c r="A14" s="339" t="s">
        <v>228</v>
      </c>
      <c r="B14" s="339"/>
      <c r="C14" s="332" t="s">
        <v>227</v>
      </c>
      <c r="D14" s="332"/>
      <c r="E14" s="352">
        <f>+'Contractual Services'!C12</f>
        <v>2000000</v>
      </c>
      <c r="F14" s="352"/>
    </row>
    <row r="15" spans="1:6" ht="18.75" customHeight="1" hidden="1">
      <c r="A15" s="339" t="s">
        <v>13</v>
      </c>
      <c r="B15" s="339"/>
      <c r="C15" s="332">
        <v>200.459</v>
      </c>
      <c r="D15" s="332"/>
      <c r="E15" s="352">
        <f>+Consultant!G23+Consultant!G6</f>
        <v>0</v>
      </c>
      <c r="F15" s="352"/>
    </row>
    <row r="16" spans="1:6" ht="18.75" customHeight="1">
      <c r="A16" s="331" t="s">
        <v>17</v>
      </c>
      <c r="B16" s="331"/>
      <c r="C16" s="332"/>
      <c r="D16" s="332"/>
      <c r="E16" s="352">
        <f>+'Construction '!C5</f>
        <v>0</v>
      </c>
      <c r="F16" s="352"/>
    </row>
    <row r="17" spans="1:6" ht="18.75" customHeight="1">
      <c r="A17" s="331" t="s">
        <v>323</v>
      </c>
      <c r="B17" s="331"/>
      <c r="C17" s="332"/>
      <c r="D17" s="332"/>
      <c r="E17" s="352">
        <f>Acquisition!F9</f>
        <v>0</v>
      </c>
      <c r="F17" s="352"/>
    </row>
    <row r="18" spans="1:6" ht="18" customHeight="1" hidden="1">
      <c r="A18" s="331" t="s">
        <v>18</v>
      </c>
      <c r="B18" s="331"/>
      <c r="C18" s="332">
        <v>200.465</v>
      </c>
      <c r="D18" s="332"/>
      <c r="E18" s="352">
        <f>+'Occupancy '!F8</f>
        <v>0</v>
      </c>
      <c r="F18" s="352"/>
    </row>
    <row r="19" spans="1:6" ht="18.75" customHeight="1" hidden="1">
      <c r="A19" s="331" t="s">
        <v>19</v>
      </c>
      <c r="B19" s="331"/>
      <c r="C19" s="332">
        <v>200.87</v>
      </c>
      <c r="D19" s="332"/>
      <c r="E19" s="352">
        <f>+'R &amp; D '!C6</f>
        <v>0</v>
      </c>
      <c r="F19" s="352"/>
    </row>
    <row r="20" spans="1:6" ht="18.75" customHeight="1" hidden="1">
      <c r="A20" s="331" t="s">
        <v>88</v>
      </c>
      <c r="B20" s="331"/>
      <c r="C20" s="332"/>
      <c r="D20" s="332"/>
      <c r="E20" s="352">
        <f>+'Telecommunications '!F8</f>
        <v>0</v>
      </c>
      <c r="F20" s="352"/>
    </row>
    <row r="21" spans="1:6" ht="18.75" customHeight="1" hidden="1">
      <c r="A21" s="331" t="s">
        <v>20</v>
      </c>
      <c r="B21" s="331"/>
      <c r="C21" s="332">
        <v>200.472</v>
      </c>
      <c r="D21" s="332"/>
      <c r="E21" s="352">
        <f>+'Training &amp; Education'!F8</f>
        <v>0</v>
      </c>
      <c r="F21" s="352"/>
    </row>
    <row r="22" spans="1:6" ht="18.75" customHeight="1" hidden="1">
      <c r="A22" s="331" t="s">
        <v>94</v>
      </c>
      <c r="B22" s="331"/>
      <c r="C22" s="332" t="s">
        <v>226</v>
      </c>
      <c r="D22" s="332"/>
      <c r="E22" s="352">
        <f>+'Direct Administrative '!G7</f>
        <v>0</v>
      </c>
      <c r="F22" s="352"/>
    </row>
    <row r="23" spans="1:6" ht="18.75" customHeight="1" hidden="1">
      <c r="A23" s="331" t="s">
        <v>180</v>
      </c>
      <c r="B23" s="331"/>
      <c r="C23" s="332"/>
      <c r="D23" s="332"/>
      <c r="E23" s="352">
        <f>+'Miscellaneous (other) Costs '!F9</f>
        <v>0</v>
      </c>
      <c r="F23" s="352"/>
    </row>
    <row r="24" spans="1:6" ht="18.75" customHeight="1" hidden="1">
      <c r="A24" s="346" t="s">
        <v>229</v>
      </c>
      <c r="B24" s="346"/>
      <c r="C24" s="332"/>
      <c r="D24" s="332"/>
      <c r="E24" s="352">
        <f>+Acquisition!F9</f>
        <v>0</v>
      </c>
      <c r="F24" s="352"/>
    </row>
    <row r="25" spans="1:6" ht="18.75" customHeight="1" hidden="1">
      <c r="A25" s="346" t="s">
        <v>230</v>
      </c>
      <c r="B25" s="346"/>
      <c r="C25" s="332"/>
      <c r="D25" s="332"/>
      <c r="E25" s="352">
        <v>0</v>
      </c>
      <c r="F25" s="352"/>
    </row>
    <row r="26" spans="1:6" ht="18.75" customHeight="1">
      <c r="A26" s="339" t="s">
        <v>206</v>
      </c>
      <c r="B26" s="339"/>
      <c r="C26" s="345">
        <v>200.413</v>
      </c>
      <c r="D26" s="345"/>
      <c r="E26" s="352">
        <f>SUM(E9:F25)</f>
        <v>2000000</v>
      </c>
      <c r="F26" s="352"/>
    </row>
    <row r="27" spans="1:6" ht="23.25" customHeight="1" hidden="1">
      <c r="A27" s="330" t="s">
        <v>95</v>
      </c>
      <c r="B27" s="330"/>
      <c r="C27" s="329">
        <v>200.414</v>
      </c>
      <c r="D27" s="329"/>
      <c r="E27" s="352">
        <f>+'Indirect Costs '!D6</f>
        <v>0</v>
      </c>
      <c r="F27" s="352"/>
    </row>
    <row r="28" spans="1:6" ht="15" hidden="1">
      <c r="A28" s="264" t="s">
        <v>314</v>
      </c>
      <c r="B28" s="265"/>
      <c r="C28" s="335">
        <f>IF(B28="","",IF(B28&lt;&gt;'Indirect Costs '!C4,"Rate must match 17 in Section C",""))</f>
      </c>
      <c r="D28" s="336"/>
      <c r="E28" s="335">
        <f>IF(B29="","",IF(B29&lt;&gt;(+'Indirect Costs '!B4+'Indirect Costs '!B5),"Base must match 17 in Section C",""))</f>
      </c>
      <c r="F28" s="336"/>
    </row>
    <row r="29" spans="1:6" ht="15" hidden="1">
      <c r="A29" s="266" t="s">
        <v>312</v>
      </c>
      <c r="B29" s="267"/>
      <c r="C29" s="337"/>
      <c r="D29" s="338"/>
      <c r="E29" s="337"/>
      <c r="F29" s="338"/>
    </row>
    <row r="30" spans="1:6" ht="26.25" customHeight="1">
      <c r="A30" s="333" t="s">
        <v>231</v>
      </c>
      <c r="B30" s="333"/>
      <c r="C30" s="333"/>
      <c r="D30" s="333"/>
      <c r="E30" s="365">
        <f>(E26+E27)</f>
        <v>2000000</v>
      </c>
      <c r="F30" s="366"/>
    </row>
    <row r="31" ht="17.25" customHeight="1">
      <c r="A31" s="8"/>
    </row>
    <row r="32" spans="1:5" ht="24" customHeight="1">
      <c r="A32" s="54"/>
      <c r="B32" s="54"/>
      <c r="C32" s="54"/>
      <c r="D32" s="54"/>
      <c r="E32" s="54"/>
    </row>
    <row r="33" ht="15">
      <c r="A33" s="8"/>
    </row>
    <row r="34" ht="15">
      <c r="A34" s="8"/>
    </row>
    <row r="35" ht="15">
      <c r="A35" s="8"/>
    </row>
    <row r="36" ht="15">
      <c r="A36" s="8"/>
    </row>
    <row r="37" ht="15">
      <c r="A37" s="8"/>
    </row>
    <row r="38" ht="15">
      <c r="A38" s="8"/>
    </row>
    <row r="39" ht="15">
      <c r="A39" s="8"/>
    </row>
    <row r="40" ht="15">
      <c r="A40" s="8"/>
    </row>
    <row r="41" ht="15">
      <c r="A41" s="8"/>
    </row>
    <row r="42" ht="15">
      <c r="A42" s="8"/>
    </row>
    <row r="43" ht="15">
      <c r="A43" s="8"/>
    </row>
    <row r="44" ht="15">
      <c r="A44" s="8"/>
    </row>
    <row r="45" ht="15">
      <c r="A45" s="8"/>
    </row>
    <row r="46" ht="15">
      <c r="A46" s="8"/>
    </row>
    <row r="47" ht="15">
      <c r="A47" s="8"/>
    </row>
    <row r="48" ht="15">
      <c r="A48" s="8"/>
    </row>
    <row r="49" ht="15">
      <c r="A49" s="8"/>
    </row>
    <row r="50" ht="15">
      <c r="A50" s="8"/>
    </row>
    <row r="51" ht="15">
      <c r="A51" s="8"/>
    </row>
    <row r="52" ht="15">
      <c r="A52" s="8"/>
    </row>
    <row r="53" ht="15">
      <c r="A53" s="8"/>
    </row>
    <row r="54" ht="15">
      <c r="A54" s="8"/>
    </row>
    <row r="55" ht="15">
      <c r="A55" s="8"/>
    </row>
    <row r="56" ht="15">
      <c r="A56" s="8"/>
    </row>
    <row r="57" ht="15">
      <c r="A57" s="8"/>
    </row>
    <row r="58" ht="15">
      <c r="A58" s="8"/>
    </row>
    <row r="59" ht="15">
      <c r="A59" s="8"/>
    </row>
    <row r="60" ht="15">
      <c r="A60" s="8"/>
    </row>
    <row r="61" ht="15">
      <c r="A61" s="8"/>
    </row>
    <row r="62" ht="15">
      <c r="A62" s="8"/>
    </row>
    <row r="63" ht="15">
      <c r="A63" s="8"/>
    </row>
    <row r="64" ht="15">
      <c r="A64" s="8"/>
    </row>
    <row r="65" ht="15">
      <c r="A65" s="8"/>
    </row>
    <row r="66" ht="15">
      <c r="A66" s="8"/>
    </row>
    <row r="67" ht="15">
      <c r="A67" s="8"/>
    </row>
    <row r="68" ht="15">
      <c r="A68" s="8"/>
    </row>
    <row r="69" ht="15">
      <c r="A69" s="8"/>
    </row>
    <row r="70" ht="15">
      <c r="A70" s="8"/>
    </row>
    <row r="71" ht="15">
      <c r="A71" s="8"/>
    </row>
    <row r="72" ht="15">
      <c r="A72" s="8"/>
    </row>
    <row r="73" ht="15">
      <c r="A73" s="8"/>
    </row>
    <row r="74" ht="15">
      <c r="A74" s="8"/>
    </row>
    <row r="75" ht="15">
      <c r="A75" s="8"/>
    </row>
    <row r="76" ht="15">
      <c r="A76" s="8"/>
    </row>
    <row r="77" ht="15">
      <c r="A77" s="8"/>
    </row>
    <row r="78" ht="15">
      <c r="A78" s="8"/>
    </row>
    <row r="79" ht="15">
      <c r="A79" s="8"/>
    </row>
    <row r="80" ht="15">
      <c r="A80" s="8"/>
    </row>
    <row r="81" ht="15">
      <c r="A81" s="8"/>
    </row>
    <row r="82" ht="15">
      <c r="A82" s="8"/>
    </row>
    <row r="83" ht="15">
      <c r="A83" s="8"/>
    </row>
    <row r="84" ht="15">
      <c r="A84" s="8"/>
    </row>
    <row r="85" ht="15">
      <c r="A85" s="8"/>
    </row>
    <row r="86" ht="15">
      <c r="A86" s="8"/>
    </row>
    <row r="87" ht="15">
      <c r="A87" s="8"/>
    </row>
    <row r="88" ht="15">
      <c r="A88" s="8"/>
    </row>
    <row r="89" ht="15">
      <c r="A89" s="8"/>
    </row>
    <row r="90" ht="15">
      <c r="A90" s="8"/>
    </row>
    <row r="91" ht="15">
      <c r="A91" s="8"/>
    </row>
    <row r="92" ht="15">
      <c r="A92" s="8"/>
    </row>
    <row r="93" ht="15">
      <c r="A93" s="8"/>
    </row>
    <row r="94" ht="15">
      <c r="A94" s="8"/>
    </row>
    <row r="95" ht="15">
      <c r="A95" s="8"/>
    </row>
    <row r="96" ht="15">
      <c r="A96" s="8"/>
    </row>
    <row r="97" ht="15">
      <c r="A97" s="8"/>
    </row>
    <row r="98" ht="15">
      <c r="A98" s="8"/>
    </row>
    <row r="99" ht="15">
      <c r="A99" s="8"/>
    </row>
    <row r="100" ht="15">
      <c r="A100" s="8"/>
    </row>
    <row r="101" ht="15">
      <c r="A101" s="8"/>
    </row>
    <row r="102" ht="15">
      <c r="A102" s="8"/>
    </row>
    <row r="103" ht="15">
      <c r="A103" s="8"/>
    </row>
    <row r="104" ht="15">
      <c r="A104" s="8"/>
    </row>
    <row r="105" ht="15">
      <c r="A105" s="8"/>
    </row>
    <row r="106" ht="15">
      <c r="A106" s="8"/>
    </row>
    <row r="107" ht="15">
      <c r="A107" s="8"/>
    </row>
    <row r="108" ht="15">
      <c r="A108" s="8"/>
    </row>
    <row r="109" ht="15">
      <c r="A109" s="8"/>
    </row>
    <row r="110" ht="15">
      <c r="A110" s="8"/>
    </row>
    <row r="111" ht="15">
      <c r="A111" s="8"/>
    </row>
    <row r="112" ht="15">
      <c r="A112" s="8"/>
    </row>
    <row r="113" ht="15">
      <c r="A113" s="8"/>
    </row>
    <row r="114" ht="15">
      <c r="A114" s="8"/>
    </row>
    <row r="115" ht="15">
      <c r="A115" s="8"/>
    </row>
    <row r="116" ht="15">
      <c r="A116" s="8"/>
    </row>
    <row r="117" ht="15">
      <c r="A117" s="8"/>
    </row>
    <row r="118" ht="15">
      <c r="A118" s="8"/>
    </row>
    <row r="119" ht="15">
      <c r="A119" s="8"/>
    </row>
    <row r="120" ht="15">
      <c r="A120" s="8"/>
    </row>
    <row r="121" ht="15">
      <c r="A121" s="8"/>
    </row>
    <row r="122" ht="15">
      <c r="A122" s="8"/>
    </row>
    <row r="123" ht="15">
      <c r="A123" s="8"/>
    </row>
    <row r="124" ht="15">
      <c r="A124" s="8"/>
    </row>
    <row r="125" ht="15">
      <c r="A125" s="8"/>
    </row>
    <row r="126" ht="15">
      <c r="A126" s="8"/>
    </row>
    <row r="127" ht="15">
      <c r="A127" s="8"/>
    </row>
    <row r="128" ht="15">
      <c r="A128" s="8"/>
    </row>
    <row r="129" ht="15">
      <c r="A129" s="8"/>
    </row>
    <row r="130" ht="15">
      <c r="A130" s="8"/>
    </row>
  </sheetData>
  <sheetProtection/>
  <mergeCells count="72">
    <mergeCell ref="E20:F20"/>
    <mergeCell ref="E21:F21"/>
    <mergeCell ref="E22:F22"/>
    <mergeCell ref="E12:F12"/>
    <mergeCell ref="E13:F13"/>
    <mergeCell ref="E14:F14"/>
    <mergeCell ref="E28:F29"/>
    <mergeCell ref="E30:F30"/>
    <mergeCell ref="B1:D1"/>
    <mergeCell ref="E23:F23"/>
    <mergeCell ref="E24:F24"/>
    <mergeCell ref="E25:F25"/>
    <mergeCell ref="E26:F26"/>
    <mergeCell ref="E27:F27"/>
    <mergeCell ref="E18:F18"/>
    <mergeCell ref="E19:F19"/>
    <mergeCell ref="A11:B11"/>
    <mergeCell ref="E8:F8"/>
    <mergeCell ref="E9:F9"/>
    <mergeCell ref="E10:F10"/>
    <mergeCell ref="E11:F11"/>
    <mergeCell ref="A16:B16"/>
    <mergeCell ref="C16:D16"/>
    <mergeCell ref="E16:F16"/>
    <mergeCell ref="C21:D21"/>
    <mergeCell ref="A7:F7"/>
    <mergeCell ref="E15:F15"/>
    <mergeCell ref="E17:F17"/>
    <mergeCell ref="E5:F5"/>
    <mergeCell ref="A5:D5"/>
    <mergeCell ref="A6:D6"/>
    <mergeCell ref="E6:F6"/>
    <mergeCell ref="A9:B9"/>
    <mergeCell ref="A10:B10"/>
    <mergeCell ref="A23:B23"/>
    <mergeCell ref="A24:B24"/>
    <mergeCell ref="A25:B25"/>
    <mergeCell ref="A12:B12"/>
    <mergeCell ref="A13:B13"/>
    <mergeCell ref="A14:B14"/>
    <mergeCell ref="A15:B15"/>
    <mergeCell ref="A17:B17"/>
    <mergeCell ref="C28:D29"/>
    <mergeCell ref="A26:B26"/>
    <mergeCell ref="E1:F1"/>
    <mergeCell ref="C8:D8"/>
    <mergeCell ref="A8:B8"/>
    <mergeCell ref="A4:D4"/>
    <mergeCell ref="C25:D25"/>
    <mergeCell ref="C23:D23"/>
    <mergeCell ref="C26:D26"/>
    <mergeCell ref="C24:D24"/>
    <mergeCell ref="A30:D30"/>
    <mergeCell ref="C9:D9"/>
    <mergeCell ref="C10:D10"/>
    <mergeCell ref="C11:D11"/>
    <mergeCell ref="C12:D12"/>
    <mergeCell ref="C13:D13"/>
    <mergeCell ref="C14:D14"/>
    <mergeCell ref="C15:D15"/>
    <mergeCell ref="C17:D17"/>
    <mergeCell ref="C18:D18"/>
    <mergeCell ref="C27:D27"/>
    <mergeCell ref="A27:B27"/>
    <mergeCell ref="A18:B18"/>
    <mergeCell ref="A19:B19"/>
    <mergeCell ref="A20:B20"/>
    <mergeCell ref="A21:B21"/>
    <mergeCell ref="A22:B22"/>
    <mergeCell ref="C19:D19"/>
    <mergeCell ref="C20:D20"/>
    <mergeCell ref="C22:D22"/>
  </mergeCells>
  <printOptions horizontalCentered="1"/>
  <pageMargins left="0.25" right="0.25" top="0.25" bottom="0.5" header="0.3" footer="0.3"/>
  <pageSetup blackAndWhite="1" fitToHeight="0" fitToWidth="1" horizontalDpi="600" verticalDpi="600" orientation="landscape" scale="98" r:id="rId1"/>
  <headerFooter>
    <oddFooter>&amp;L&amp;F&amp;CPage &amp;P of &amp;N&amp;R&amp;A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P21"/>
  <sheetViews>
    <sheetView zoomScaleSheetLayoutView="100" zoomScalePageLayoutView="0" workbookViewId="0" topLeftCell="A1">
      <selection activeCell="A21" sqref="A21:F21"/>
    </sheetView>
  </sheetViews>
  <sheetFormatPr defaultColWidth="9.140625" defaultRowHeight="15"/>
  <cols>
    <col min="1" max="1" width="55.421875" style="8" customWidth="1"/>
    <col min="2" max="5" width="15.421875" style="8" customWidth="1"/>
    <col min="6" max="6" width="17.00390625" style="8" customWidth="1"/>
    <col min="7" max="7" width="2.57421875" style="8" customWidth="1"/>
    <col min="8" max="16384" width="9.140625" style="8" customWidth="1"/>
  </cols>
  <sheetData>
    <row r="1" spans="1:6" ht="20.25" customHeight="1">
      <c r="A1" s="442" t="s">
        <v>189</v>
      </c>
      <c r="B1" s="442"/>
      <c r="C1" s="442"/>
      <c r="D1" s="442"/>
      <c r="E1" s="442"/>
      <c r="F1" s="8" t="str">
        <f>+'Section A'!B2</f>
        <v>City of Chicago, Department of Housing</v>
      </c>
    </row>
    <row r="2" spans="1:6" ht="48" customHeight="1">
      <c r="A2" s="443" t="s">
        <v>254</v>
      </c>
      <c r="B2" s="443"/>
      <c r="C2" s="443"/>
      <c r="D2" s="443"/>
      <c r="E2" s="443"/>
      <c r="F2" s="443"/>
    </row>
    <row r="3" spans="1:6" ht="15">
      <c r="A3" s="13"/>
      <c r="B3" s="13"/>
      <c r="C3" s="13"/>
      <c r="D3" s="13"/>
      <c r="E3" s="13"/>
      <c r="F3" s="13"/>
    </row>
    <row r="4" spans="1:8" ht="25.5">
      <c r="A4" s="251" t="s">
        <v>64</v>
      </c>
      <c r="B4" s="63" t="s">
        <v>46</v>
      </c>
      <c r="C4" s="63" t="s">
        <v>45</v>
      </c>
      <c r="D4" s="63" t="s">
        <v>34</v>
      </c>
      <c r="E4" s="63" t="s">
        <v>33</v>
      </c>
      <c r="F4" s="14" t="s">
        <v>298</v>
      </c>
      <c r="H4" s="158" t="s">
        <v>250</v>
      </c>
    </row>
    <row r="5" spans="1:8" s="302" customFormat="1" ht="15" hidden="1">
      <c r="A5" s="311"/>
      <c r="B5" s="312"/>
      <c r="C5" s="312"/>
      <c r="D5" s="313"/>
      <c r="E5" s="312"/>
      <c r="F5" s="92">
        <f>ROUND(+B5*D5*E5,2)</f>
        <v>0</v>
      </c>
      <c r="H5" s="314"/>
    </row>
    <row r="6" spans="1:8" s="302" customFormat="1" ht="15" hidden="1">
      <c r="A6" s="315"/>
      <c r="B6" s="312"/>
      <c r="C6" s="312"/>
      <c r="D6" s="313"/>
      <c r="E6" s="312"/>
      <c r="F6" s="92">
        <f>ROUND(+B6*D6*E6,2)</f>
        <v>0</v>
      </c>
      <c r="H6" s="314"/>
    </row>
    <row r="7" spans="1:8" s="302" customFormat="1" ht="15" hidden="1">
      <c r="A7" s="315"/>
      <c r="B7" s="312"/>
      <c r="C7" s="312"/>
      <c r="D7" s="313"/>
      <c r="E7" s="312"/>
      <c r="F7" s="92">
        <f>ROUND(+B7*D7*E7,2)</f>
        <v>0</v>
      </c>
      <c r="H7" s="314"/>
    </row>
    <row r="8" spans="1:8" s="302" customFormat="1" ht="15" hidden="1">
      <c r="A8" s="315"/>
      <c r="B8" s="312"/>
      <c r="C8" s="312"/>
      <c r="D8" s="313"/>
      <c r="E8" s="312"/>
      <c r="F8" s="316">
        <f>ROUND(+B8*D8*E8,2)</f>
        <v>0</v>
      </c>
      <c r="H8" s="314"/>
    </row>
    <row r="9" spans="1:8" s="302" customFormat="1" ht="15" hidden="1">
      <c r="A9" s="305"/>
      <c r="B9" s="173"/>
      <c r="C9" s="173"/>
      <c r="D9" s="307"/>
      <c r="E9" s="229" t="s">
        <v>42</v>
      </c>
      <c r="F9" s="230">
        <f>ROUND(SUM(F5:F8),2)</f>
        <v>0</v>
      </c>
      <c r="H9" s="303" t="s">
        <v>309</v>
      </c>
    </row>
    <row r="10" spans="1:6" s="117" customFormat="1" ht="15">
      <c r="A10" s="252"/>
      <c r="B10" s="103"/>
      <c r="C10" s="103"/>
      <c r="D10" s="152"/>
      <c r="E10" s="103"/>
      <c r="F10" s="226"/>
    </row>
    <row r="11" spans="1:6" s="117" customFormat="1" ht="15">
      <c r="A11" s="290"/>
      <c r="B11" s="287"/>
      <c r="C11" s="287"/>
      <c r="D11" s="291"/>
      <c r="E11" s="287"/>
      <c r="F11" s="116">
        <f>ROUND(+B11*D11*E11,2)</f>
        <v>0</v>
      </c>
    </row>
    <row r="12" spans="1:6" s="117" customFormat="1" ht="15">
      <c r="A12" s="290"/>
      <c r="B12" s="287"/>
      <c r="C12" s="287"/>
      <c r="D12" s="291"/>
      <c r="E12" s="287"/>
      <c r="F12" s="151">
        <f>ROUND(+B12*D12*E12,2)</f>
        <v>0</v>
      </c>
    </row>
    <row r="13" spans="1:8" s="302" customFormat="1" ht="15">
      <c r="A13" s="305"/>
      <c r="B13" s="173"/>
      <c r="C13" s="173"/>
      <c r="D13" s="228"/>
      <c r="E13" s="228" t="s">
        <v>36</v>
      </c>
      <c r="F13" s="92">
        <f>ROUND(SUM(F10:F12),2)</f>
        <v>0</v>
      </c>
      <c r="H13" s="303" t="s">
        <v>309</v>
      </c>
    </row>
    <row r="14" ht="15">
      <c r="F14" s="98"/>
    </row>
    <row r="15" spans="3:8" ht="15">
      <c r="C15" s="454" t="s">
        <v>104</v>
      </c>
      <c r="D15" s="454"/>
      <c r="E15" s="454"/>
      <c r="F15" s="90">
        <f>+F13+F9</f>
        <v>0</v>
      </c>
      <c r="H15" s="157" t="s">
        <v>252</v>
      </c>
    </row>
    <row r="16" spans="1:6" s="117" customFormat="1" ht="15">
      <c r="A16" s="252"/>
      <c r="B16" s="103"/>
      <c r="C16" s="103"/>
      <c r="D16" s="103"/>
      <c r="E16" s="103"/>
      <c r="F16" s="146"/>
    </row>
    <row r="17" spans="1:8" s="117" customFormat="1" ht="15" hidden="1">
      <c r="A17" s="122" t="s">
        <v>102</v>
      </c>
      <c r="B17" s="123"/>
      <c r="C17" s="123"/>
      <c r="D17" s="123"/>
      <c r="E17" s="123"/>
      <c r="F17" s="124"/>
      <c r="H17" s="158" t="s">
        <v>251</v>
      </c>
    </row>
    <row r="18" spans="1:16" s="117" customFormat="1" ht="45" customHeight="1" hidden="1">
      <c r="A18" s="446"/>
      <c r="B18" s="447"/>
      <c r="C18" s="447"/>
      <c r="D18" s="447"/>
      <c r="E18" s="447"/>
      <c r="F18" s="448"/>
      <c r="H18" s="456" t="s">
        <v>316</v>
      </c>
      <c r="I18" s="456"/>
      <c r="J18" s="456"/>
      <c r="K18" s="456"/>
      <c r="L18" s="456"/>
      <c r="M18" s="456"/>
      <c r="N18" s="456"/>
      <c r="O18" s="456"/>
      <c r="P18" s="456"/>
    </row>
    <row r="19" ht="15">
      <c r="H19" s="160"/>
    </row>
    <row r="20" spans="1:8" s="117" customFormat="1" ht="15">
      <c r="A20" s="122" t="s">
        <v>103</v>
      </c>
      <c r="B20" s="127"/>
      <c r="C20" s="127"/>
      <c r="D20" s="127"/>
      <c r="E20" s="127"/>
      <c r="F20" s="128"/>
      <c r="H20" s="158" t="s">
        <v>251</v>
      </c>
    </row>
    <row r="21" spans="1:16" s="117" customFormat="1" ht="45" customHeight="1">
      <c r="A21" s="446"/>
      <c r="B21" s="447"/>
      <c r="C21" s="447"/>
      <c r="D21" s="447"/>
      <c r="E21" s="447"/>
      <c r="F21" s="448"/>
      <c r="H21" s="456" t="s">
        <v>316</v>
      </c>
      <c r="I21" s="456"/>
      <c r="J21" s="456"/>
      <c r="K21" s="456"/>
      <c r="L21" s="456"/>
      <c r="M21" s="456"/>
      <c r="N21" s="456"/>
      <c r="O21" s="456"/>
      <c r="P21" s="456"/>
    </row>
  </sheetData>
  <sheetProtection sheet="1" objects="1" scenarios="1" formatCells="0" formatRows="0" insertRows="0" deleteRows="0" sort="0"/>
  <mergeCells count="7">
    <mergeCell ref="H18:P18"/>
    <mergeCell ref="H21:P21"/>
    <mergeCell ref="A1:E1"/>
    <mergeCell ref="C15:E15"/>
    <mergeCell ref="A2:F2"/>
    <mergeCell ref="A18:F18"/>
    <mergeCell ref="A21:F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P23"/>
  <sheetViews>
    <sheetView zoomScaleSheetLayoutView="100" zoomScalePageLayoutView="0" workbookViewId="0" topLeftCell="A1">
      <selection activeCell="A21" sqref="A21:F21"/>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42" t="s">
        <v>189</v>
      </c>
      <c r="B1" s="442"/>
      <c r="C1" s="442"/>
      <c r="D1" s="442"/>
      <c r="E1" s="442"/>
      <c r="F1" s="8" t="str">
        <f>+'Section A'!B2</f>
        <v>City of Chicago, Department of Housing</v>
      </c>
    </row>
    <row r="2" spans="1:6" ht="42" customHeight="1">
      <c r="A2" s="443" t="s">
        <v>324</v>
      </c>
      <c r="B2" s="443"/>
      <c r="C2" s="443"/>
      <c r="D2" s="443"/>
      <c r="E2" s="443"/>
      <c r="F2" s="443"/>
    </row>
    <row r="3" spans="1:6" ht="15">
      <c r="A3" s="13"/>
      <c r="B3" s="13"/>
      <c r="C3" s="13"/>
      <c r="D3" s="13"/>
      <c r="E3" s="13"/>
      <c r="F3" s="13"/>
    </row>
    <row r="4" spans="1:8" ht="15">
      <c r="A4" s="251" t="s">
        <v>64</v>
      </c>
      <c r="B4" s="63" t="s">
        <v>46</v>
      </c>
      <c r="C4" s="63" t="s">
        <v>45</v>
      </c>
      <c r="D4" s="63" t="s">
        <v>34</v>
      </c>
      <c r="E4" s="63" t="s">
        <v>33</v>
      </c>
      <c r="F4" s="244" t="s">
        <v>315</v>
      </c>
      <c r="H4" s="158" t="s">
        <v>250</v>
      </c>
    </row>
    <row r="5" spans="1:8" s="117" customFormat="1" ht="15">
      <c r="A5" s="254"/>
      <c r="B5" s="287"/>
      <c r="C5" s="287"/>
      <c r="D5" s="291"/>
      <c r="E5" s="287"/>
      <c r="F5" s="116">
        <f>ROUND(+B5*D5*E5,2)</f>
        <v>0</v>
      </c>
      <c r="H5" s="130"/>
    </row>
    <row r="6" spans="1:8" s="117" customFormat="1" ht="15">
      <c r="A6" s="290"/>
      <c r="B6" s="287"/>
      <c r="C6" s="287"/>
      <c r="D6" s="291"/>
      <c r="E6" s="287"/>
      <c r="F6" s="116">
        <f>ROUND(+B6*D6*E6,2)</f>
        <v>0</v>
      </c>
      <c r="H6" s="130"/>
    </row>
    <row r="7" spans="1:8" s="117" customFormat="1" ht="15">
      <c r="A7" s="290"/>
      <c r="B7" s="287"/>
      <c r="C7" s="287"/>
      <c r="D7" s="291"/>
      <c r="E7" s="287"/>
      <c r="F7" s="116">
        <f>ROUND(+B7*D7*E7,2)</f>
        <v>0</v>
      </c>
      <c r="H7" s="130"/>
    </row>
    <row r="8" spans="1:8" s="117" customFormat="1" ht="15">
      <c r="A8" s="290"/>
      <c r="B8" s="287"/>
      <c r="C8" s="287"/>
      <c r="D8" s="291"/>
      <c r="E8" s="287"/>
      <c r="F8" s="151">
        <f>ROUND(+B8*D8*E8,2)</f>
        <v>0</v>
      </c>
      <c r="H8" s="130"/>
    </row>
    <row r="9" spans="1:8" s="302" customFormat="1" ht="15">
      <c r="A9" s="305"/>
      <c r="B9" s="173"/>
      <c r="C9" s="173"/>
      <c r="D9" s="307"/>
      <c r="E9" s="229" t="s">
        <v>42</v>
      </c>
      <c r="F9" s="230">
        <f>ROUND(SUM(F5:F8),2)</f>
        <v>0</v>
      </c>
      <c r="H9" s="303" t="s">
        <v>309</v>
      </c>
    </row>
    <row r="10" spans="1:6" s="117" customFormat="1" ht="15">
      <c r="A10" s="252"/>
      <c r="B10" s="103"/>
      <c r="C10" s="103"/>
      <c r="D10" s="152"/>
      <c r="E10" s="103"/>
      <c r="F10" s="226"/>
    </row>
    <row r="11" spans="1:6" s="117" customFormat="1" ht="15">
      <c r="A11" s="290" t="s">
        <v>336</v>
      </c>
      <c r="B11" s="287">
        <v>1</v>
      </c>
      <c r="C11" s="317"/>
      <c r="D11" s="318">
        <v>1722000</v>
      </c>
      <c r="E11" s="317">
        <v>1</v>
      </c>
      <c r="F11" s="116">
        <f>ROUND(+B11*D11*E11,2)</f>
        <v>1722000</v>
      </c>
    </row>
    <row r="12" spans="1:6" s="117" customFormat="1" ht="15">
      <c r="A12" s="290"/>
      <c r="B12" s="287"/>
      <c r="C12" s="287"/>
      <c r="D12" s="291"/>
      <c r="E12" s="287"/>
      <c r="F12" s="151">
        <f>ROUND(+B12*D12*E12,2)</f>
        <v>0</v>
      </c>
    </row>
    <row r="13" spans="1:8" s="302" customFormat="1" ht="15">
      <c r="A13" s="305"/>
      <c r="B13" s="173"/>
      <c r="C13" s="173"/>
      <c r="D13" s="228"/>
      <c r="E13" s="228" t="s">
        <v>36</v>
      </c>
      <c r="F13" s="92">
        <f>ROUND(SUM(F10:F12),2)</f>
        <v>1722000</v>
      </c>
      <c r="H13" s="303" t="s">
        <v>309</v>
      </c>
    </row>
    <row r="14" ht="15">
      <c r="F14" s="98"/>
    </row>
    <row r="15" spans="3:8" ht="15">
      <c r="C15" s="454" t="s">
        <v>325</v>
      </c>
      <c r="D15" s="454"/>
      <c r="E15" s="454"/>
      <c r="F15" s="90">
        <f>+F13+F9</f>
        <v>1722000</v>
      </c>
      <c r="H15" s="157" t="s">
        <v>252</v>
      </c>
    </row>
    <row r="16" spans="1:6" s="117" customFormat="1" ht="15">
      <c r="A16" s="257"/>
      <c r="B16" s="103"/>
      <c r="C16" s="103"/>
      <c r="D16" s="103"/>
      <c r="E16" s="103"/>
      <c r="F16" s="146"/>
    </row>
    <row r="17" spans="1:8" s="302" customFormat="1" ht="15">
      <c r="A17" s="262" t="s">
        <v>326</v>
      </c>
      <c r="B17" s="309"/>
      <c r="C17" s="309"/>
      <c r="D17" s="309"/>
      <c r="E17" s="309"/>
      <c r="F17" s="310"/>
      <c r="H17" s="303" t="s">
        <v>251</v>
      </c>
    </row>
    <row r="18" spans="1:16" s="117" customFormat="1" ht="45" customHeight="1">
      <c r="A18" s="446" t="s">
        <v>334</v>
      </c>
      <c r="B18" s="447"/>
      <c r="C18" s="447"/>
      <c r="D18" s="447"/>
      <c r="E18" s="447"/>
      <c r="F18" s="448"/>
      <c r="H18" s="456" t="s">
        <v>316</v>
      </c>
      <c r="I18" s="456"/>
      <c r="J18" s="456"/>
      <c r="K18" s="456"/>
      <c r="L18" s="456"/>
      <c r="M18" s="456"/>
      <c r="N18" s="456"/>
      <c r="O18" s="456"/>
      <c r="P18" s="456"/>
    </row>
    <row r="19" ht="15">
      <c r="H19"/>
    </row>
    <row r="20" spans="1:8" s="117" customFormat="1" ht="15">
      <c r="A20" s="122" t="s">
        <v>333</v>
      </c>
      <c r="B20" s="127"/>
      <c r="C20" s="127"/>
      <c r="D20" s="127"/>
      <c r="E20" s="127"/>
      <c r="F20" s="128"/>
      <c r="H20" s="158" t="s">
        <v>251</v>
      </c>
    </row>
    <row r="21" spans="1:16" s="117" customFormat="1" ht="45" customHeight="1">
      <c r="A21" s="446" t="s">
        <v>335</v>
      </c>
      <c r="B21" s="447"/>
      <c r="C21" s="447"/>
      <c r="D21" s="447"/>
      <c r="E21" s="447"/>
      <c r="F21" s="448"/>
      <c r="H21" s="456" t="s">
        <v>316</v>
      </c>
      <c r="I21" s="456"/>
      <c r="J21" s="456"/>
      <c r="K21" s="456"/>
      <c r="L21" s="456"/>
      <c r="M21" s="456"/>
      <c r="N21" s="456"/>
      <c r="O21" s="456"/>
      <c r="P21" s="456"/>
    </row>
    <row r="23" ht="15">
      <c r="D23" s="27"/>
    </row>
  </sheetData>
  <sheetProtection sheet="1" objects="1" scenarios="1" formatCells="0" formatRows="0" insertRows="0" deleteRows="0" sort="0"/>
  <mergeCells count="7">
    <mergeCell ref="H18:P18"/>
    <mergeCell ref="H21:P21"/>
    <mergeCell ref="A1:E1"/>
    <mergeCell ref="C15:E15"/>
    <mergeCell ref="A2:F2"/>
    <mergeCell ref="A18:F18"/>
    <mergeCell ref="A21:F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N18"/>
  <sheetViews>
    <sheetView view="pageBreakPreview" zoomScaleSheetLayoutView="100" zoomScalePageLayoutView="0" workbookViewId="0" topLeftCell="A1">
      <selection activeCell="A11" sqref="A11"/>
    </sheetView>
  </sheetViews>
  <sheetFormatPr defaultColWidth="9.140625" defaultRowHeight="15"/>
  <cols>
    <col min="1" max="1" width="76.421875" style="0" customWidth="1"/>
    <col min="2" max="3" width="18.57421875" style="0" customWidth="1"/>
    <col min="4" max="4" width="19.57421875" style="0" customWidth="1"/>
    <col min="5" max="5" width="3.00390625" style="0" customWidth="1"/>
  </cols>
  <sheetData>
    <row r="1" spans="1:4" ht="21.75" customHeight="1">
      <c r="A1" s="442" t="s">
        <v>189</v>
      </c>
      <c r="B1" s="442"/>
      <c r="C1" s="442"/>
      <c r="D1" s="8" t="str">
        <f>+'Section A'!B2</f>
        <v>City of Chicago, Department of Housing</v>
      </c>
    </row>
    <row r="2" spans="1:4" ht="54.75" customHeight="1">
      <c r="A2" s="468" t="s">
        <v>262</v>
      </c>
      <c r="B2" s="468"/>
      <c r="C2" s="468"/>
      <c r="D2" s="468"/>
    </row>
    <row r="3" spans="1:4" ht="15" customHeight="1">
      <c r="A3" s="24" t="s">
        <v>64</v>
      </c>
      <c r="B3" s="24" t="s">
        <v>78</v>
      </c>
      <c r="C3" s="24" t="s">
        <v>79</v>
      </c>
      <c r="D3" s="24" t="s">
        <v>299</v>
      </c>
    </row>
    <row r="4" spans="1:4" s="130" customFormat="1" ht="15">
      <c r="A4" s="256"/>
      <c r="B4" s="152"/>
      <c r="C4" s="155"/>
      <c r="D4" s="116">
        <f>ROUND(B4*C4,2)</f>
        <v>0</v>
      </c>
    </row>
    <row r="5" spans="1:4" s="130" customFormat="1" ht="15">
      <c r="A5" s="219"/>
      <c r="B5" s="152"/>
      <c r="C5" s="155"/>
      <c r="D5" s="151">
        <f>ROUND(B5*C5,2)</f>
        <v>0</v>
      </c>
    </row>
    <row r="6" spans="1:6" s="130" customFormat="1" ht="15">
      <c r="A6" s="219"/>
      <c r="B6" s="218"/>
      <c r="C6" s="231" t="s">
        <v>42</v>
      </c>
      <c r="D6" s="92">
        <f>ROUND(SUM(D4:D5),2)</f>
        <v>0</v>
      </c>
      <c r="F6" s="133" t="s">
        <v>300</v>
      </c>
    </row>
    <row r="7" spans="1:4" s="130" customFormat="1" ht="15">
      <c r="A7" s="219"/>
      <c r="B7" s="117"/>
      <c r="C7" s="117"/>
      <c r="D7" s="227"/>
    </row>
    <row r="8" spans="1:4" s="130" customFormat="1" ht="15">
      <c r="A8" s="286"/>
      <c r="B8" s="295"/>
      <c r="C8" s="296"/>
      <c r="D8" s="116">
        <f>ROUND(B8*C8,2)</f>
        <v>0</v>
      </c>
    </row>
    <row r="9" spans="1:4" s="130" customFormat="1" ht="15">
      <c r="A9" s="286"/>
      <c r="B9" s="295"/>
      <c r="C9" s="296"/>
      <c r="D9" s="151">
        <f>ROUND(B9*C9,2)</f>
        <v>0</v>
      </c>
    </row>
    <row r="10" spans="1:6" s="130" customFormat="1" ht="15">
      <c r="A10" s="213"/>
      <c r="B10" s="217"/>
      <c r="C10" s="228" t="s">
        <v>36</v>
      </c>
      <c r="D10" s="92">
        <f>ROUND(SUM(D7:D9),2)</f>
        <v>0</v>
      </c>
      <c r="F10" s="133" t="s">
        <v>300</v>
      </c>
    </row>
    <row r="11" spans="1:4" ht="15">
      <c r="A11" s="8"/>
      <c r="B11" s="8"/>
      <c r="C11" s="8"/>
      <c r="D11" s="98"/>
    </row>
    <row r="12" spans="1:6" ht="15">
      <c r="A12" s="8"/>
      <c r="B12" s="454" t="s">
        <v>101</v>
      </c>
      <c r="C12" s="454"/>
      <c r="D12" s="90">
        <f>+D10+D6</f>
        <v>0</v>
      </c>
      <c r="F12" s="157" t="s">
        <v>252</v>
      </c>
    </row>
    <row r="13" spans="1:4" s="130" customFormat="1" ht="15">
      <c r="A13" s="213"/>
      <c r="B13" s="117"/>
      <c r="C13" s="149"/>
      <c r="D13" s="121"/>
    </row>
    <row r="14" spans="1:6" s="130" customFormat="1" ht="15">
      <c r="A14" s="122" t="s">
        <v>80</v>
      </c>
      <c r="B14" s="123"/>
      <c r="C14" s="123"/>
      <c r="D14" s="124"/>
      <c r="F14" s="158" t="s">
        <v>251</v>
      </c>
    </row>
    <row r="15" spans="1:14" s="130" customFormat="1" ht="45" customHeight="1">
      <c r="A15" s="439"/>
      <c r="B15" s="440"/>
      <c r="C15" s="440"/>
      <c r="D15" s="441"/>
      <c r="F15" s="444" t="s">
        <v>316</v>
      </c>
      <c r="G15" s="444"/>
      <c r="H15" s="444"/>
      <c r="I15" s="444"/>
      <c r="J15" s="444"/>
      <c r="K15" s="444"/>
      <c r="L15" s="444"/>
      <c r="M15" s="444"/>
      <c r="N15" s="444"/>
    </row>
    <row r="16" spans="1:4" ht="15">
      <c r="A16" s="8"/>
      <c r="B16" s="8"/>
      <c r="C16" s="8"/>
      <c r="D16" s="8"/>
    </row>
    <row r="17" spans="1:6" s="130" customFormat="1" ht="15">
      <c r="A17" s="122" t="s">
        <v>100</v>
      </c>
      <c r="B17" s="127"/>
      <c r="C17" s="127"/>
      <c r="D17" s="128"/>
      <c r="F17" s="158" t="s">
        <v>251</v>
      </c>
    </row>
    <row r="18" spans="1:14" s="130" customFormat="1" ht="45" customHeight="1">
      <c r="A18" s="446"/>
      <c r="B18" s="447"/>
      <c r="C18" s="447"/>
      <c r="D18" s="448"/>
      <c r="F18" s="444" t="s">
        <v>316</v>
      </c>
      <c r="G18" s="444"/>
      <c r="H18" s="444"/>
      <c r="I18" s="444"/>
      <c r="J18" s="444"/>
      <c r="K18" s="444"/>
      <c r="L18" s="444"/>
      <c r="M18" s="444"/>
      <c r="N18" s="444"/>
    </row>
  </sheetData>
  <sheetProtection sheet="1" objects="1" scenarios="1"/>
  <mergeCells count="7">
    <mergeCell ref="F15:N15"/>
    <mergeCell ref="F18:N18"/>
    <mergeCell ref="A1:C1"/>
    <mergeCell ref="A2:D2"/>
    <mergeCell ref="B12:C12"/>
    <mergeCell ref="A15:D15"/>
    <mergeCell ref="A18:D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25"/>
  <sheetViews>
    <sheetView zoomScaleSheetLayoutView="100" zoomScalePageLayoutView="0" workbookViewId="0" topLeftCell="A1">
      <selection activeCell="I24" sqref="I24"/>
    </sheetView>
  </sheetViews>
  <sheetFormatPr defaultColWidth="9.140625" defaultRowHeight="15"/>
  <cols>
    <col min="1" max="7" width="18.140625" style="8" customWidth="1"/>
    <col min="8" max="8" width="2.421875" style="8" customWidth="1"/>
    <col min="9" max="9" width="14.140625" style="8" customWidth="1"/>
    <col min="10" max="16384" width="9.140625" style="8" customWidth="1"/>
  </cols>
  <sheetData>
    <row r="1" spans="1:9" ht="20.25" customHeight="1">
      <c r="A1" s="442" t="s">
        <v>189</v>
      </c>
      <c r="B1" s="442"/>
      <c r="C1" s="442"/>
      <c r="D1" s="442"/>
      <c r="E1" s="442"/>
      <c r="F1" s="442"/>
      <c r="G1" s="8" t="str">
        <f>+'Section A'!B2</f>
        <v>City of Chicago, Department of Housing</v>
      </c>
      <c r="I1" s="23" t="s">
        <v>260</v>
      </c>
    </row>
    <row r="2" spans="1:9" ht="39" customHeight="1">
      <c r="A2" s="455" t="s">
        <v>253</v>
      </c>
      <c r="B2" s="455"/>
      <c r="C2" s="455"/>
      <c r="D2" s="455"/>
      <c r="E2" s="455"/>
      <c r="F2" s="455"/>
      <c r="G2" s="455"/>
      <c r="H2" s="17"/>
      <c r="I2" s="17"/>
    </row>
    <row r="3" spans="1:9" ht="15">
      <c r="A3" s="28" t="s">
        <v>4</v>
      </c>
      <c r="B3" s="29"/>
      <c r="C3" s="29"/>
      <c r="D3" s="30"/>
      <c r="E3" s="31" t="s">
        <v>81</v>
      </c>
      <c r="F3" s="32" t="s">
        <v>82</v>
      </c>
      <c r="G3" s="33" t="s">
        <v>83</v>
      </c>
      <c r="I3" s="13"/>
    </row>
    <row r="4" spans="1:9" ht="21.75" customHeight="1" hidden="1">
      <c r="A4" s="66" t="s">
        <v>84</v>
      </c>
      <c r="B4" s="66"/>
      <c r="C4" s="21"/>
      <c r="E4" s="93">
        <f>+Personnel!G10</f>
        <v>0</v>
      </c>
      <c r="F4" s="94">
        <f>+Personnel!G14</f>
        <v>0</v>
      </c>
      <c r="G4" s="94">
        <f>SUM(E4:F4)</f>
        <v>0</v>
      </c>
      <c r="H4" s="68"/>
      <c r="I4" s="13"/>
    </row>
    <row r="5" spans="1:9" ht="21.75" customHeight="1" hidden="1">
      <c r="A5" s="66" t="s">
        <v>85</v>
      </c>
      <c r="B5" s="66"/>
      <c r="C5" s="21"/>
      <c r="E5" s="93">
        <f>+'Fringe Benefits'!E9</f>
        <v>0</v>
      </c>
      <c r="F5" s="94">
        <f>+'Fringe Benefits'!E13</f>
        <v>0</v>
      </c>
      <c r="G5" s="94">
        <f aca="true" t="shared" si="0" ref="G5:G20">SUM(E5:F5)</f>
        <v>0</v>
      </c>
      <c r="H5" s="68"/>
      <c r="I5" s="13"/>
    </row>
    <row r="6" spans="1:9" ht="21.75" customHeight="1" hidden="1">
      <c r="A6" s="66" t="s">
        <v>86</v>
      </c>
      <c r="B6" s="66"/>
      <c r="C6" s="21"/>
      <c r="E6" s="93">
        <f>+Travel!G9</f>
        <v>0</v>
      </c>
      <c r="F6" s="94">
        <f>+Travel!G13</f>
        <v>0</v>
      </c>
      <c r="G6" s="94">
        <f t="shared" si="0"/>
        <v>0</v>
      </c>
      <c r="H6" s="68"/>
      <c r="I6" s="13"/>
    </row>
    <row r="7" spans="1:9" ht="21.75" customHeight="1" hidden="1">
      <c r="A7" s="66" t="s">
        <v>0</v>
      </c>
      <c r="B7" s="66"/>
      <c r="C7" s="21"/>
      <c r="E7" s="93">
        <f>+'Equipment '!D7</f>
        <v>0</v>
      </c>
      <c r="F7" s="94">
        <f>+'Equipment '!D11</f>
        <v>0</v>
      </c>
      <c r="G7" s="94">
        <f t="shared" si="0"/>
        <v>0</v>
      </c>
      <c r="H7" s="68"/>
      <c r="I7" s="13"/>
    </row>
    <row r="8" spans="1:9" ht="21.75" customHeight="1" hidden="1">
      <c r="A8" s="66" t="s">
        <v>1</v>
      </c>
      <c r="B8" s="66"/>
      <c r="C8" s="21"/>
      <c r="E8" s="93">
        <f>+Supplies!D10</f>
        <v>0</v>
      </c>
      <c r="F8" s="94">
        <f>+Supplies!D14</f>
        <v>0</v>
      </c>
      <c r="G8" s="94">
        <f t="shared" si="0"/>
        <v>0</v>
      </c>
      <c r="H8" s="68"/>
      <c r="I8" s="13"/>
    </row>
    <row r="9" spans="1:9" ht="21.75" customHeight="1">
      <c r="A9" s="66" t="s">
        <v>12</v>
      </c>
      <c r="B9" s="66"/>
      <c r="C9" s="21"/>
      <c r="E9" s="93">
        <f>+'Contractual Services'!C12</f>
        <v>2000000</v>
      </c>
      <c r="F9" s="94">
        <f>+'Contractual Services'!C16</f>
        <v>485958</v>
      </c>
      <c r="G9" s="94">
        <f t="shared" si="0"/>
        <v>2485958</v>
      </c>
      <c r="H9" s="68"/>
      <c r="I9" s="13"/>
    </row>
    <row r="10" spans="1:9" ht="21.75" customHeight="1">
      <c r="A10" s="66" t="s">
        <v>13</v>
      </c>
      <c r="B10" s="66"/>
      <c r="C10" s="21"/>
      <c r="E10" s="93">
        <f>+Consultant!G6+Consultant!G23</f>
        <v>0</v>
      </c>
      <c r="F10" s="94">
        <f>+Consultant!G10+Consultant!G27</f>
        <v>0</v>
      </c>
      <c r="G10" s="94">
        <f t="shared" si="0"/>
        <v>0</v>
      </c>
      <c r="H10" s="68"/>
      <c r="I10" s="13"/>
    </row>
    <row r="11" spans="1:9" ht="21.75" customHeight="1">
      <c r="A11" s="22" t="s">
        <v>17</v>
      </c>
      <c r="B11" s="22"/>
      <c r="C11" s="21"/>
      <c r="E11" s="93">
        <f>+'Construction '!C6</f>
        <v>0</v>
      </c>
      <c r="F11" s="94">
        <f>+'Construction '!C10</f>
        <v>0</v>
      </c>
      <c r="G11" s="94">
        <f>SUM(E11:F11)</f>
        <v>0</v>
      </c>
      <c r="H11" s="68"/>
      <c r="I11" s="13"/>
    </row>
    <row r="12" spans="1:9" ht="21.75" customHeight="1">
      <c r="A12" s="22" t="s">
        <v>322</v>
      </c>
      <c r="B12" s="22"/>
      <c r="C12" s="21"/>
      <c r="E12" s="93">
        <f>Acquisition!F9</f>
        <v>0</v>
      </c>
      <c r="F12" s="94">
        <f>Acquisition!F13</f>
        <v>1722000</v>
      </c>
      <c r="G12" s="94">
        <f t="shared" si="0"/>
        <v>1722000</v>
      </c>
      <c r="H12" s="68"/>
      <c r="I12" s="13"/>
    </row>
    <row r="13" spans="1:9" ht="21.75" customHeight="1">
      <c r="A13" s="66" t="s">
        <v>18</v>
      </c>
      <c r="B13" s="66"/>
      <c r="C13" s="66"/>
      <c r="E13" s="93">
        <f>+'Occupancy '!F8</f>
        <v>0</v>
      </c>
      <c r="F13" s="94">
        <f>+'Occupancy '!F12</f>
        <v>0</v>
      </c>
      <c r="G13" s="94">
        <f t="shared" si="0"/>
        <v>0</v>
      </c>
      <c r="H13" s="68"/>
      <c r="I13" s="13"/>
    </row>
    <row r="14" spans="1:9" ht="21.75" customHeight="1">
      <c r="A14" s="66" t="s">
        <v>87</v>
      </c>
      <c r="B14" s="66"/>
      <c r="C14" s="21"/>
      <c r="E14" s="93">
        <f>+'R &amp; D '!C6</f>
        <v>0</v>
      </c>
      <c r="F14" s="94">
        <f>+'R &amp; D '!C10</f>
        <v>0</v>
      </c>
      <c r="G14" s="94">
        <f t="shared" si="0"/>
        <v>0</v>
      </c>
      <c r="H14" s="68"/>
      <c r="I14" s="13"/>
    </row>
    <row r="15" spans="1:9" ht="21.75" customHeight="1">
      <c r="A15" s="66" t="s">
        <v>88</v>
      </c>
      <c r="B15" s="66"/>
      <c r="C15" s="21"/>
      <c r="E15" s="93">
        <f>+'Telecommunications '!F8</f>
        <v>0</v>
      </c>
      <c r="F15" s="94">
        <f>+'Telecommunications '!F12</f>
        <v>0</v>
      </c>
      <c r="G15" s="94">
        <f t="shared" si="0"/>
        <v>0</v>
      </c>
      <c r="H15" s="69"/>
      <c r="I15" s="13"/>
    </row>
    <row r="16" spans="1:9" ht="21.75" customHeight="1">
      <c r="A16" s="66" t="s">
        <v>89</v>
      </c>
      <c r="B16" s="66"/>
      <c r="C16" s="21"/>
      <c r="E16" s="93">
        <f>+'Training &amp; Education'!F8</f>
        <v>0</v>
      </c>
      <c r="F16" s="94">
        <f>+'Training &amp; Education'!F12</f>
        <v>0</v>
      </c>
      <c r="G16" s="94">
        <f>SUM(E16:F16)</f>
        <v>0</v>
      </c>
      <c r="H16" s="69"/>
      <c r="I16" s="13"/>
    </row>
    <row r="17" spans="1:9" ht="21.75" customHeight="1">
      <c r="A17" s="66" t="s">
        <v>90</v>
      </c>
      <c r="B17" s="66"/>
      <c r="C17" s="21"/>
      <c r="E17" s="93">
        <f>+'Direct Administrative '!G7</f>
        <v>0</v>
      </c>
      <c r="F17" s="94">
        <f>+'Direct Administrative '!G11</f>
        <v>0</v>
      </c>
      <c r="G17" s="94">
        <f>SUM(E17:F17)</f>
        <v>0</v>
      </c>
      <c r="H17" s="69"/>
      <c r="I17" s="13"/>
    </row>
    <row r="18" spans="1:9" ht="21.75" customHeight="1">
      <c r="A18" s="66" t="s">
        <v>91</v>
      </c>
      <c r="B18" s="66"/>
      <c r="C18" s="21"/>
      <c r="E18" s="93">
        <f>+'Miscellaneous (other) Costs '!F9</f>
        <v>0</v>
      </c>
      <c r="F18" s="94">
        <f>+'Miscellaneous (other) Costs '!F13</f>
        <v>0</v>
      </c>
      <c r="G18" s="94">
        <f>SUM(E18:F18)</f>
        <v>0</v>
      </c>
      <c r="H18" s="69"/>
      <c r="I18" s="13"/>
    </row>
    <row r="19" spans="1:9" ht="21.75" customHeight="1">
      <c r="A19" s="66" t="s">
        <v>92</v>
      </c>
      <c r="B19" s="66"/>
      <c r="C19" s="21"/>
      <c r="E19" s="93">
        <f>+Acquisition!F9</f>
        <v>0</v>
      </c>
      <c r="F19" s="94">
        <v>0</v>
      </c>
      <c r="G19" s="94">
        <f>SUM(E19:F19)</f>
        <v>0</v>
      </c>
      <c r="H19" s="69"/>
      <c r="I19" s="13"/>
    </row>
    <row r="20" spans="1:9" ht="21.75" customHeight="1">
      <c r="A20" s="66" t="s">
        <v>261</v>
      </c>
      <c r="B20" s="66"/>
      <c r="C20" s="21"/>
      <c r="E20" s="246">
        <f>+'Indirect Costs '!D6</f>
        <v>0</v>
      </c>
      <c r="F20" s="247">
        <f>+'Indirect Costs '!D10</f>
        <v>0</v>
      </c>
      <c r="G20" s="247">
        <f t="shared" si="0"/>
        <v>0</v>
      </c>
      <c r="H20" s="69"/>
      <c r="I20" s="13"/>
    </row>
    <row r="21" spans="1:9" ht="21.75" customHeight="1">
      <c r="A21" s="21"/>
      <c r="B21" s="21"/>
      <c r="C21" s="21"/>
      <c r="E21" s="93"/>
      <c r="F21" s="94"/>
      <c r="G21" s="94"/>
      <c r="H21" s="65"/>
      <c r="I21" s="13"/>
    </row>
    <row r="22" spans="1:9" ht="21.75" customHeight="1">
      <c r="A22" s="21"/>
      <c r="B22" s="21"/>
      <c r="C22" s="21"/>
      <c r="E22" s="95"/>
      <c r="F22" s="94"/>
      <c r="G22" s="94"/>
      <c r="H22" s="13"/>
      <c r="I22" s="13"/>
    </row>
    <row r="23" spans="1:9" ht="21.75" customHeight="1">
      <c r="A23" s="66" t="s">
        <v>93</v>
      </c>
      <c r="B23" s="66"/>
      <c r="C23" s="22"/>
      <c r="E23" s="93">
        <f>SUM(E4:E22)</f>
        <v>2000000</v>
      </c>
      <c r="F23" s="94"/>
      <c r="G23" s="94"/>
      <c r="H23" s="68"/>
      <c r="I23" s="298" t="str">
        <f>IF(E23-'Section A'!E30=0," ",E23-'Section A'!E30)</f>
        <v> </v>
      </c>
    </row>
    <row r="24" spans="1:9" ht="21.75" customHeight="1">
      <c r="A24" s="66" t="s">
        <v>181</v>
      </c>
      <c r="B24" s="66"/>
      <c r="C24" s="66"/>
      <c r="E24" s="93"/>
      <c r="F24" s="94">
        <f>SUM(F4:F23)</f>
        <v>2207958</v>
      </c>
      <c r="G24" s="94"/>
      <c r="H24" s="70"/>
      <c r="I24" s="298" t="str">
        <f>IF(F24-'Section B'!C32=0," ",F24-'Section B'!C32)</f>
        <v> </v>
      </c>
    </row>
    <row r="25" spans="1:9" ht="21.75" customHeight="1">
      <c r="A25" s="28" t="s">
        <v>5</v>
      </c>
      <c r="B25" s="29"/>
      <c r="C25" s="29"/>
      <c r="D25" s="34"/>
      <c r="E25" s="96"/>
      <c r="F25" s="96"/>
      <c r="G25" s="97">
        <f>SUM(G4:G24)</f>
        <v>4207958</v>
      </c>
      <c r="H25" s="62"/>
      <c r="I25" s="298" t="str">
        <f>IF(G25-E23-F24=0," ",G25-E23-F24)</f>
        <v> </v>
      </c>
    </row>
  </sheetData>
  <sheetProtection/>
  <mergeCells count="2">
    <mergeCell ref="A2:G2"/>
    <mergeCell ref="A1:F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N30"/>
  <sheetViews>
    <sheetView zoomScaleSheetLayoutView="100" zoomScalePageLayoutView="0" workbookViewId="0" topLeftCell="A1">
      <selection activeCell="A10" sqref="A10:B10"/>
    </sheetView>
  </sheetViews>
  <sheetFormatPr defaultColWidth="9.140625" defaultRowHeight="15"/>
  <cols>
    <col min="1" max="9" width="14.421875" style="0" customWidth="1"/>
  </cols>
  <sheetData>
    <row r="1" spans="1:9" ht="44.25" customHeight="1" thickBot="1" thickTop="1">
      <c r="A1" s="478" t="s">
        <v>173</v>
      </c>
      <c r="B1" s="426"/>
      <c r="C1" s="427"/>
      <c r="D1" s="425" t="s">
        <v>217</v>
      </c>
      <c r="E1" s="426"/>
      <c r="F1" s="427"/>
      <c r="G1" s="428" t="s">
        <v>248</v>
      </c>
      <c r="H1" s="429"/>
      <c r="I1" s="430"/>
    </row>
    <row r="2" spans="1:9" s="272" customFormat="1" ht="49.5" customHeight="1" thickBot="1" thickTop="1">
      <c r="A2" s="428" t="str">
        <f>"Organization Name: "&amp;'Section A'!B2</f>
        <v>Organization Name: City of Chicago, Department of Housing</v>
      </c>
      <c r="B2" s="429"/>
      <c r="C2" s="429"/>
      <c r="D2" s="419" t="str">
        <f>"CSFA Description: "&amp;'Section A'!D3</f>
        <v>CSFA Description: CDBG-CV Urban Shelter Program.</v>
      </c>
      <c r="E2" s="420"/>
      <c r="F2" s="421"/>
      <c r="G2" s="428" t="str">
        <f>"NOFO # "&amp;'Section A'!F2</f>
        <v>NOFO # 3351-2722</v>
      </c>
      <c r="H2" s="429"/>
      <c r="I2" s="430"/>
    </row>
    <row r="3" spans="1:9" ht="16.5" thickBot="1" thickTop="1">
      <c r="A3" s="431" t="str">
        <f>"CSFA # "&amp;'Section A'!B3</f>
        <v>CSFA # 420-75-3351</v>
      </c>
      <c r="B3" s="432"/>
      <c r="C3" s="432"/>
      <c r="D3" s="433" t="str">
        <f>"UEI #"&amp;'Section A'!D2</f>
        <v>UEI #MGP9V14KFTR6</v>
      </c>
      <c r="E3" s="434"/>
      <c r="F3" s="435"/>
      <c r="G3" s="428" t="str">
        <f>"Fiscal Year: "&amp;'Section A'!F3</f>
        <v>Fiscal Year: 2024</v>
      </c>
      <c r="H3" s="429"/>
      <c r="I3" s="430"/>
    </row>
    <row r="4" spans="1:9" ht="16.5" thickBot="1" thickTop="1">
      <c r="A4" s="156" t="s">
        <v>244</v>
      </c>
      <c r="B4" s="156">
        <f>+'Section A'!F4</f>
        <v>14.228</v>
      </c>
      <c r="C4" s="7"/>
      <c r="D4" s="7"/>
      <c r="E4" s="7"/>
      <c r="F4" s="7"/>
      <c r="G4" s="7"/>
      <c r="H4" s="7"/>
      <c r="I4" s="7"/>
    </row>
    <row r="5" spans="1:9" ht="15.75" thickTop="1">
      <c r="A5" s="55"/>
      <c r="B5" s="55"/>
      <c r="C5" s="55"/>
      <c r="D5" s="7"/>
      <c r="E5" s="7"/>
      <c r="F5" s="7"/>
      <c r="G5" s="7"/>
      <c r="H5" s="7"/>
      <c r="I5" s="7"/>
    </row>
    <row r="6" spans="1:9" ht="15">
      <c r="A6" s="42"/>
      <c r="B6" s="7"/>
      <c r="C6" s="7"/>
      <c r="D6" s="7"/>
      <c r="E6" s="7"/>
      <c r="F6" s="7"/>
      <c r="G6" s="7"/>
      <c r="H6" s="7"/>
      <c r="I6" s="7"/>
    </row>
    <row r="7" spans="1:9" ht="15">
      <c r="A7" s="7"/>
      <c r="B7" s="7"/>
      <c r="C7" s="7"/>
      <c r="D7" s="7"/>
      <c r="E7" s="7"/>
      <c r="F7" s="7"/>
      <c r="G7" s="7"/>
      <c r="H7" s="7"/>
      <c r="I7" s="7"/>
    </row>
    <row r="8" spans="1:9" ht="15">
      <c r="A8" s="7"/>
      <c r="B8" s="7"/>
      <c r="C8" s="7"/>
      <c r="D8" s="7"/>
      <c r="E8" s="7"/>
      <c r="F8" s="7"/>
      <c r="G8" s="7"/>
      <c r="H8" s="7"/>
      <c r="I8" s="7"/>
    </row>
    <row r="9" spans="1:9" ht="29.25" customHeight="1">
      <c r="A9" s="477" t="s">
        <v>178</v>
      </c>
      <c r="B9" s="477"/>
      <c r="C9" s="477"/>
      <c r="D9" s="475" t="s">
        <v>175</v>
      </c>
      <c r="E9" s="475"/>
      <c r="F9" s="43" t="s">
        <v>174</v>
      </c>
      <c r="G9" s="475" t="s">
        <v>176</v>
      </c>
      <c r="H9" s="475"/>
      <c r="I9" s="43" t="s">
        <v>174</v>
      </c>
    </row>
    <row r="10" spans="1:9" ht="15">
      <c r="A10" s="473">
        <f>+'Narrative Summary '!E23</f>
        <v>2000000</v>
      </c>
      <c r="B10" s="474"/>
      <c r="C10" s="44"/>
      <c r="D10" s="44"/>
      <c r="E10" s="44"/>
      <c r="F10" s="263"/>
      <c r="G10" s="44"/>
      <c r="H10" s="44"/>
      <c r="I10" s="263"/>
    </row>
    <row r="11" spans="1:9" ht="15">
      <c r="A11" s="44"/>
      <c r="B11" s="44"/>
      <c r="C11" s="44"/>
      <c r="D11" s="44"/>
      <c r="E11" s="44"/>
      <c r="F11" s="44"/>
      <c r="G11" s="44"/>
      <c r="H11" s="44"/>
      <c r="I11" s="44"/>
    </row>
    <row r="12" spans="1:9" ht="15">
      <c r="A12" s="44"/>
      <c r="B12" s="44"/>
      <c r="C12" s="44"/>
      <c r="D12" s="44"/>
      <c r="E12" s="44"/>
      <c r="F12" s="44"/>
      <c r="G12" s="44"/>
      <c r="H12" s="44"/>
      <c r="I12" s="44"/>
    </row>
    <row r="13" spans="1:9" ht="15">
      <c r="A13" s="44"/>
      <c r="B13" s="44"/>
      <c r="C13" s="44"/>
      <c r="D13" s="44"/>
      <c r="E13" s="44"/>
      <c r="F13" s="44"/>
      <c r="G13" s="44"/>
      <c r="H13" s="44"/>
      <c r="I13" s="44"/>
    </row>
    <row r="14" spans="1:9" ht="15">
      <c r="A14" s="44"/>
      <c r="B14" s="44"/>
      <c r="C14" s="44"/>
      <c r="D14" s="44"/>
      <c r="E14" s="44"/>
      <c r="F14" s="44"/>
      <c r="G14" s="44"/>
      <c r="H14" s="44"/>
      <c r="I14" s="44"/>
    </row>
    <row r="15" spans="1:9" ht="15">
      <c r="A15" s="44"/>
      <c r="B15" s="44"/>
      <c r="C15" s="44"/>
      <c r="D15" s="44"/>
      <c r="E15" s="44"/>
      <c r="F15" s="44"/>
      <c r="G15" s="44"/>
      <c r="H15" s="44"/>
      <c r="I15" s="44"/>
    </row>
    <row r="16" spans="1:9" ht="35.25" customHeight="1">
      <c r="A16" s="477" t="s">
        <v>177</v>
      </c>
      <c r="B16" s="477"/>
      <c r="C16" s="477"/>
      <c r="D16" s="475" t="s">
        <v>175</v>
      </c>
      <c r="E16" s="475"/>
      <c r="F16" s="43" t="s">
        <v>174</v>
      </c>
      <c r="G16" s="475" t="s">
        <v>176</v>
      </c>
      <c r="H16" s="475"/>
      <c r="I16" s="43" t="s">
        <v>174</v>
      </c>
    </row>
    <row r="17" spans="1:9" ht="18.75" customHeight="1">
      <c r="A17" s="7"/>
      <c r="B17" s="7"/>
      <c r="C17" s="7"/>
      <c r="D17" s="7"/>
      <c r="E17" s="7"/>
      <c r="F17" s="7"/>
      <c r="G17" s="7"/>
      <c r="H17" s="7"/>
      <c r="I17" s="7"/>
    </row>
    <row r="18" spans="10:14" ht="15">
      <c r="J18" s="37"/>
      <c r="K18" s="37"/>
      <c r="L18" s="37"/>
      <c r="M18" s="37"/>
      <c r="N18" s="37"/>
    </row>
    <row r="19" spans="10:14" ht="5.25" customHeight="1">
      <c r="J19" s="37"/>
      <c r="K19" s="37"/>
      <c r="L19" s="37"/>
      <c r="M19" s="37"/>
      <c r="N19" s="37"/>
    </row>
    <row r="20" spans="10:14" ht="58.5" customHeight="1">
      <c r="J20" s="36"/>
      <c r="K20" s="36"/>
      <c r="L20" s="36"/>
      <c r="M20" s="36"/>
      <c r="N20" s="36"/>
    </row>
    <row r="21" spans="1:9" ht="15">
      <c r="A21" s="7"/>
      <c r="B21" s="7"/>
      <c r="C21" s="7"/>
      <c r="D21" s="7"/>
      <c r="E21" s="7"/>
      <c r="F21" s="7"/>
      <c r="G21" s="7"/>
      <c r="H21" s="7"/>
      <c r="I21" s="7"/>
    </row>
    <row r="22" spans="1:9" ht="15">
      <c r="A22" s="39" t="s">
        <v>150</v>
      </c>
      <c r="B22" s="37"/>
      <c r="C22" s="37"/>
      <c r="D22" s="37"/>
      <c r="E22" s="37"/>
      <c r="F22" s="37"/>
      <c r="G22" s="37"/>
      <c r="H22" s="37"/>
      <c r="I22" s="37"/>
    </row>
    <row r="23" spans="1:9" ht="7.5" customHeight="1">
      <c r="A23" s="38"/>
      <c r="B23" s="37"/>
      <c r="C23" s="37"/>
      <c r="D23" s="37"/>
      <c r="E23" s="37"/>
      <c r="F23" s="37"/>
      <c r="G23" s="37"/>
      <c r="H23" s="37"/>
      <c r="I23" s="37"/>
    </row>
    <row r="24" spans="1:9" ht="49.5" customHeight="1">
      <c r="A24" s="476" t="s">
        <v>153</v>
      </c>
      <c r="B24" s="476"/>
      <c r="C24" s="476"/>
      <c r="D24" s="476"/>
      <c r="E24" s="476"/>
      <c r="F24" s="476"/>
      <c r="G24" s="476"/>
      <c r="H24" s="476"/>
      <c r="I24" s="476"/>
    </row>
    <row r="25" spans="1:9" ht="15">
      <c r="A25" s="7"/>
      <c r="B25" s="7"/>
      <c r="C25" s="7"/>
      <c r="D25" s="7"/>
      <c r="E25" s="7"/>
      <c r="F25" s="7"/>
      <c r="G25" s="7"/>
      <c r="H25" s="7"/>
      <c r="I25" s="7"/>
    </row>
    <row r="26" spans="1:9" ht="15">
      <c r="A26" s="7"/>
      <c r="B26" s="7"/>
      <c r="C26" s="7"/>
      <c r="D26" s="7"/>
      <c r="E26" s="7"/>
      <c r="F26" s="7"/>
      <c r="G26" s="7"/>
      <c r="H26" s="7"/>
      <c r="I26" s="7"/>
    </row>
    <row r="27" spans="1:9" ht="15">
      <c r="A27" s="7"/>
      <c r="B27" s="7"/>
      <c r="C27" s="7"/>
      <c r="D27" s="7"/>
      <c r="E27" s="7"/>
      <c r="F27" s="7"/>
      <c r="G27" s="7"/>
      <c r="H27" s="7"/>
      <c r="I27" s="7"/>
    </row>
    <row r="28" spans="1:9" ht="15">
      <c r="A28" s="7"/>
      <c r="B28" s="7"/>
      <c r="C28" s="7"/>
      <c r="D28" s="7"/>
      <c r="E28" s="7"/>
      <c r="F28" s="7"/>
      <c r="G28" s="7"/>
      <c r="H28" s="7"/>
      <c r="I28" s="7"/>
    </row>
    <row r="29" spans="1:9" ht="15">
      <c r="A29" s="7"/>
      <c r="B29" s="7"/>
      <c r="C29" s="7"/>
      <c r="D29" s="7"/>
      <c r="E29" s="7"/>
      <c r="F29" s="7"/>
      <c r="G29" s="7"/>
      <c r="H29" s="7"/>
      <c r="I29" s="7"/>
    </row>
    <row r="30" spans="1:9" ht="15">
      <c r="A30" s="7"/>
      <c r="B30" s="7"/>
      <c r="C30" s="7"/>
      <c r="D30" s="7"/>
      <c r="E30" s="7"/>
      <c r="F30" s="7"/>
      <c r="G30" s="7"/>
      <c r="H30" s="7"/>
      <c r="I30" s="7"/>
    </row>
  </sheetData>
  <sheetProtection sheet="1" objects="1" scenarios="1"/>
  <mergeCells count="17">
    <mergeCell ref="G2:I2"/>
    <mergeCell ref="A3:C3"/>
    <mergeCell ref="D3:F3"/>
    <mergeCell ref="G3:I3"/>
    <mergeCell ref="G9:H9"/>
    <mergeCell ref="D9:E9"/>
    <mergeCell ref="A9:C9"/>
    <mergeCell ref="A10:B10"/>
    <mergeCell ref="D16:E16"/>
    <mergeCell ref="G16:H16"/>
    <mergeCell ref="A24:I24"/>
    <mergeCell ref="A16:C16"/>
    <mergeCell ref="A1:C1"/>
    <mergeCell ref="D1:F1"/>
    <mergeCell ref="G1:I1"/>
    <mergeCell ref="A2:C2"/>
    <mergeCell ref="D2:F2"/>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AD45"/>
  <sheetViews>
    <sheetView showGridLines="0" zoomScaleSheetLayoutView="100" zoomScalePageLayoutView="0" workbookViewId="0" topLeftCell="A7">
      <selection activeCell="U26" sqref="U26"/>
    </sheetView>
  </sheetViews>
  <sheetFormatPr defaultColWidth="9.140625" defaultRowHeight="15"/>
  <cols>
    <col min="1" max="1" width="2.57421875" style="170" customWidth="1"/>
    <col min="2" max="2" width="4.140625" style="170" customWidth="1"/>
    <col min="3" max="3" width="3.57421875" style="170" customWidth="1"/>
    <col min="4" max="4" width="4.00390625" style="170" customWidth="1"/>
    <col min="5" max="5" width="15.421875" style="170" customWidth="1"/>
    <col min="6" max="6" width="14.57421875" style="170" customWidth="1"/>
    <col min="7" max="7" width="19.140625" style="170" customWidth="1"/>
    <col min="8" max="8" width="9.57421875" style="170" customWidth="1"/>
    <col min="9" max="9" width="7.00390625" style="170" customWidth="1"/>
    <col min="10" max="10" width="9.57421875" style="170" customWidth="1"/>
    <col min="11" max="11" width="5.140625" style="170" customWidth="1"/>
    <col min="12" max="12" width="3.421875" style="170" customWidth="1"/>
    <col min="13" max="13" width="13.140625" style="170" customWidth="1"/>
    <col min="14" max="14" width="2.57421875" style="170" customWidth="1"/>
    <col min="15" max="15" width="15.57421875" style="170" customWidth="1"/>
    <col min="16" max="16" width="3.00390625" style="170" customWidth="1"/>
    <col min="17" max="17" width="3.421875" style="170" customWidth="1"/>
    <col min="18" max="19" width="2.421875" style="170" customWidth="1"/>
    <col min="20" max="20" width="9.140625" style="170" customWidth="1"/>
    <col min="21" max="21" width="16.140625" style="170" customWidth="1"/>
    <col min="22" max="16384" width="9.140625" style="170" customWidth="1"/>
  </cols>
  <sheetData>
    <row r="1" spans="2:16" ht="12.75" customHeight="1">
      <c r="B1" s="170" t="s">
        <v>22</v>
      </c>
      <c r="F1" s="370" t="str">
        <f>+'Section A'!B2</f>
        <v>City of Chicago, Department of Housing</v>
      </c>
      <c r="G1" s="370"/>
      <c r="H1" s="370"/>
      <c r="I1" s="370"/>
      <c r="J1" s="370"/>
      <c r="K1" s="370"/>
      <c r="L1" s="370"/>
      <c r="M1" s="170" t="s">
        <v>213</v>
      </c>
      <c r="O1" s="371" t="str">
        <f>+'Section A'!F2</f>
        <v>3351-2722</v>
      </c>
      <c r="P1" s="371"/>
    </row>
    <row r="2" spans="2:10" ht="15" customHeight="1">
      <c r="B2" s="377" t="s">
        <v>207</v>
      </c>
      <c r="C2" s="377"/>
      <c r="D2" s="377"/>
      <c r="E2" s="377"/>
      <c r="F2" s="377"/>
      <c r="G2" s="377"/>
      <c r="H2" s="377"/>
      <c r="I2" s="377"/>
      <c r="J2" s="377"/>
    </row>
    <row r="3" spans="2:17" ht="13.5" customHeight="1">
      <c r="B3" s="167"/>
      <c r="C3" s="378" t="s">
        <v>210</v>
      </c>
      <c r="D3" s="378"/>
      <c r="E3" s="378"/>
      <c r="F3" s="378"/>
      <c r="G3" s="378"/>
      <c r="H3" s="378"/>
      <c r="I3" s="378"/>
      <c r="J3" s="378"/>
      <c r="K3" s="378"/>
      <c r="L3" s="378"/>
      <c r="M3" s="378"/>
      <c r="N3" s="378"/>
      <c r="O3" s="378"/>
      <c r="P3" s="378"/>
      <c r="Q3" s="378"/>
    </row>
    <row r="4" spans="2:17" ht="6.75" customHeight="1">
      <c r="B4" s="167"/>
      <c r="C4" s="167"/>
      <c r="D4" s="167"/>
      <c r="E4" s="167"/>
      <c r="F4" s="167"/>
      <c r="G4" s="167"/>
      <c r="H4" s="167"/>
      <c r="I4" s="167"/>
      <c r="J4" s="167"/>
      <c r="K4" s="167"/>
      <c r="L4" s="167"/>
      <c r="M4" s="167"/>
      <c r="N4" s="167"/>
      <c r="O4" s="167"/>
      <c r="P4" s="167"/>
      <c r="Q4" s="167"/>
    </row>
    <row r="5" spans="2:26" ht="45.75" customHeight="1">
      <c r="B5" s="171" t="s">
        <v>105</v>
      </c>
      <c r="C5" s="237"/>
      <c r="D5" s="172"/>
      <c r="E5" s="373" t="s">
        <v>172</v>
      </c>
      <c r="F5" s="373"/>
      <c r="G5" s="373"/>
      <c r="H5" s="373"/>
      <c r="I5" s="373"/>
      <c r="J5" s="373"/>
      <c r="K5" s="373"/>
      <c r="L5" s="373"/>
      <c r="M5" s="373"/>
      <c r="N5" s="373"/>
      <c r="O5" s="373"/>
      <c r="P5" s="373"/>
      <c r="Q5" s="374"/>
      <c r="R5" s="173"/>
      <c r="T5" s="382" t="s">
        <v>280</v>
      </c>
      <c r="U5" s="382"/>
      <c r="V5" s="382"/>
      <c r="W5" s="382"/>
      <c r="X5" s="382"/>
      <c r="Y5" s="382"/>
      <c r="Z5" s="382"/>
    </row>
    <row r="6" spans="2:30" ht="15" customHeight="1">
      <c r="B6" s="174"/>
      <c r="C6" s="175"/>
      <c r="D6" s="175"/>
      <c r="E6" s="379" t="s">
        <v>114</v>
      </c>
      <c r="F6" s="379"/>
      <c r="G6" s="379"/>
      <c r="H6" s="379"/>
      <c r="I6" s="379"/>
      <c r="J6" s="379"/>
      <c r="K6" s="379"/>
      <c r="L6" s="379"/>
      <c r="M6" s="379"/>
      <c r="N6" s="379"/>
      <c r="O6" s="379"/>
      <c r="P6" s="379"/>
      <c r="Q6" s="380"/>
      <c r="R6" s="173"/>
      <c r="T6" s="176"/>
      <c r="U6" s="173"/>
      <c r="V6" s="173"/>
      <c r="W6" s="173"/>
      <c r="X6" s="173"/>
      <c r="Y6" s="173"/>
      <c r="Z6" s="173"/>
      <c r="AA6" s="173"/>
      <c r="AB6" s="173"/>
      <c r="AC6" s="173"/>
      <c r="AD6" s="173"/>
    </row>
    <row r="7" spans="2:30" ht="6.75" customHeight="1">
      <c r="B7" s="177"/>
      <c r="C7" s="169"/>
      <c r="D7" s="169"/>
      <c r="E7" s="169"/>
      <c r="F7" s="169"/>
      <c r="G7" s="169"/>
      <c r="H7" s="169"/>
      <c r="I7" s="169"/>
      <c r="J7" s="169"/>
      <c r="K7" s="169"/>
      <c r="L7" s="169"/>
      <c r="M7" s="169"/>
      <c r="N7" s="169"/>
      <c r="O7" s="169"/>
      <c r="P7" s="169"/>
      <c r="Q7" s="169"/>
      <c r="R7" s="173"/>
      <c r="T7" s="173"/>
      <c r="U7" s="173"/>
      <c r="V7" s="173"/>
      <c r="W7" s="173"/>
      <c r="X7" s="173"/>
      <c r="Y7" s="173"/>
      <c r="Z7" s="173"/>
      <c r="AA7" s="173"/>
      <c r="AB7" s="173"/>
      <c r="AC7" s="173"/>
      <c r="AD7" s="173"/>
    </row>
    <row r="8" spans="2:30" ht="28.5" customHeight="1">
      <c r="B8" s="381" t="s">
        <v>268</v>
      </c>
      <c r="C8" s="381"/>
      <c r="D8" s="381"/>
      <c r="E8" s="381"/>
      <c r="F8" s="381"/>
      <c r="G8" s="381"/>
      <c r="H8" s="381"/>
      <c r="I8" s="381"/>
      <c r="J8" s="381"/>
      <c r="K8" s="381"/>
      <c r="L8" s="381"/>
      <c r="M8" s="381"/>
      <c r="N8" s="381"/>
      <c r="O8" s="381"/>
      <c r="P8" s="381"/>
      <c r="Q8" s="381"/>
      <c r="R8" s="173"/>
      <c r="T8" s="382" t="s">
        <v>281</v>
      </c>
      <c r="U8" s="382"/>
      <c r="V8" s="382"/>
      <c r="W8" s="382"/>
      <c r="X8" s="382"/>
      <c r="Y8" s="176"/>
      <c r="Z8" s="178"/>
      <c r="AA8" s="178"/>
      <c r="AB8" s="178"/>
      <c r="AC8" s="178"/>
      <c r="AD8" s="178"/>
    </row>
    <row r="9" spans="2:30" ht="18" customHeight="1">
      <c r="B9" s="167"/>
      <c r="C9" s="179" t="s">
        <v>119</v>
      </c>
      <c r="D9" s="381" t="s">
        <v>208</v>
      </c>
      <c r="E9" s="381"/>
      <c r="F9" s="381"/>
      <c r="G9" s="381"/>
      <c r="H9" s="381"/>
      <c r="I9" s="381"/>
      <c r="J9" s="381"/>
      <c r="K9" s="381"/>
      <c r="L9" s="381"/>
      <c r="M9" s="381"/>
      <c r="N9" s="381"/>
      <c r="O9" s="381"/>
      <c r="P9" s="381"/>
      <c r="Q9" s="381"/>
      <c r="R9" s="173"/>
      <c r="T9" s="180"/>
      <c r="U9" s="181"/>
      <c r="V9" s="181"/>
      <c r="W9" s="181"/>
      <c r="X9" s="181"/>
      <c r="Y9" s="181"/>
      <c r="Z9" s="181"/>
      <c r="AA9" s="181"/>
      <c r="AB9" s="181"/>
      <c r="AC9" s="181"/>
      <c r="AD9" s="181"/>
    </row>
    <row r="10" spans="2:30" ht="17.25" customHeight="1">
      <c r="B10" s="167"/>
      <c r="C10" s="179" t="s">
        <v>120</v>
      </c>
      <c r="D10" s="381" t="s">
        <v>122</v>
      </c>
      <c r="E10" s="381"/>
      <c r="F10" s="381"/>
      <c r="G10" s="381"/>
      <c r="H10" s="381"/>
      <c r="I10" s="381"/>
      <c r="J10" s="381"/>
      <c r="K10" s="381"/>
      <c r="L10" s="381"/>
      <c r="M10" s="381"/>
      <c r="N10" s="381"/>
      <c r="O10" s="381"/>
      <c r="P10" s="381"/>
      <c r="Q10" s="381"/>
      <c r="R10" s="173"/>
      <c r="T10" s="182"/>
      <c r="U10" s="183"/>
      <c r="V10" s="183"/>
      <c r="W10" s="183"/>
      <c r="X10" s="183"/>
      <c r="Y10" s="183"/>
      <c r="Z10" s="183"/>
      <c r="AA10" s="183"/>
      <c r="AB10" s="183"/>
      <c r="AC10" s="183"/>
      <c r="AD10" s="183"/>
    </row>
    <row r="11" spans="2:30" ht="14.25" customHeight="1">
      <c r="B11" s="169"/>
      <c r="C11" s="179" t="s">
        <v>121</v>
      </c>
      <c r="D11" s="393" t="s">
        <v>269</v>
      </c>
      <c r="E11" s="393"/>
      <c r="F11" s="393"/>
      <c r="G11" s="393"/>
      <c r="H11" s="393"/>
      <c r="I11" s="393"/>
      <c r="J11" s="393"/>
      <c r="K11" s="393"/>
      <c r="L11" s="393"/>
      <c r="M11" s="393"/>
      <c r="N11" s="393"/>
      <c r="O11" s="393"/>
      <c r="P11" s="393"/>
      <c r="Q11" s="393"/>
      <c r="R11" s="173"/>
      <c r="T11" s="372"/>
      <c r="U11" s="372"/>
      <c r="V11" s="372"/>
      <c r="W11" s="372"/>
      <c r="X11" s="372"/>
      <c r="Y11" s="372"/>
      <c r="Z11" s="173"/>
      <c r="AA11" s="173"/>
      <c r="AB11" s="173"/>
      <c r="AC11" s="173"/>
      <c r="AD11" s="173"/>
    </row>
    <row r="12" spans="2:25" ht="8.25" customHeight="1">
      <c r="B12" s="169"/>
      <c r="C12" s="184"/>
      <c r="D12" s="184"/>
      <c r="E12" s="184"/>
      <c r="F12" s="184"/>
      <c r="G12" s="184"/>
      <c r="H12" s="184"/>
      <c r="I12" s="184"/>
      <c r="J12" s="184"/>
      <c r="K12" s="184"/>
      <c r="L12" s="184"/>
      <c r="M12" s="184"/>
      <c r="N12" s="184"/>
      <c r="O12" s="184"/>
      <c r="P12" s="184"/>
      <c r="Q12" s="169"/>
      <c r="R12" s="173"/>
      <c r="T12" s="185"/>
      <c r="U12" s="185"/>
      <c r="V12" s="185"/>
      <c r="W12" s="185"/>
      <c r="X12" s="185"/>
      <c r="Y12" s="185"/>
    </row>
    <row r="13" spans="2:18" ht="42" customHeight="1">
      <c r="B13" s="186" t="s">
        <v>106</v>
      </c>
      <c r="C13" s="239"/>
      <c r="D13" s="172"/>
      <c r="E13" s="373" t="s">
        <v>124</v>
      </c>
      <c r="F13" s="373"/>
      <c r="G13" s="373"/>
      <c r="H13" s="373"/>
      <c r="I13" s="373"/>
      <c r="J13" s="373"/>
      <c r="K13" s="373"/>
      <c r="L13" s="373"/>
      <c r="M13" s="373"/>
      <c r="N13" s="373"/>
      <c r="O13" s="373"/>
      <c r="P13" s="373"/>
      <c r="Q13" s="374"/>
      <c r="R13" s="173"/>
    </row>
    <row r="14" spans="2:18" ht="13.5" customHeight="1">
      <c r="B14" s="187"/>
      <c r="C14" s="188"/>
      <c r="D14" s="169"/>
      <c r="E14" s="375" t="s">
        <v>113</v>
      </c>
      <c r="F14" s="375"/>
      <c r="G14" s="375"/>
      <c r="H14" s="375"/>
      <c r="I14" s="375"/>
      <c r="J14" s="375"/>
      <c r="K14" s="375"/>
      <c r="L14" s="375"/>
      <c r="M14" s="375"/>
      <c r="N14" s="375"/>
      <c r="O14" s="375"/>
      <c r="P14" s="375"/>
      <c r="Q14" s="376"/>
      <c r="R14" s="173"/>
    </row>
    <row r="15" spans="2:18" ht="48.75" customHeight="1">
      <c r="B15" s="189" t="s">
        <v>107</v>
      </c>
      <c r="C15" s="238"/>
      <c r="D15" s="169"/>
      <c r="E15" s="394" t="s">
        <v>270</v>
      </c>
      <c r="F15" s="394"/>
      <c r="G15" s="394"/>
      <c r="H15" s="394"/>
      <c r="I15" s="394"/>
      <c r="J15" s="394"/>
      <c r="K15" s="394"/>
      <c r="L15" s="394"/>
      <c r="M15" s="394"/>
      <c r="N15" s="394"/>
      <c r="O15" s="394"/>
      <c r="P15" s="394"/>
      <c r="Q15" s="395"/>
      <c r="R15" s="173"/>
    </row>
    <row r="16" spans="2:26" ht="18" customHeight="1">
      <c r="B16" s="190"/>
      <c r="C16" s="175"/>
      <c r="D16" s="175"/>
      <c r="E16" s="379" t="s">
        <v>118</v>
      </c>
      <c r="F16" s="396"/>
      <c r="G16" s="396"/>
      <c r="H16" s="396"/>
      <c r="I16" s="396"/>
      <c r="J16" s="396"/>
      <c r="K16" s="396"/>
      <c r="L16" s="396"/>
      <c r="M16" s="396"/>
      <c r="N16" s="396"/>
      <c r="O16" s="396"/>
      <c r="P16" s="396"/>
      <c r="Q16" s="397"/>
      <c r="R16" s="173"/>
      <c r="U16" s="372"/>
      <c r="V16" s="372"/>
      <c r="W16" s="372"/>
      <c r="X16" s="372"/>
      <c r="Y16" s="372"/>
      <c r="Z16" s="372"/>
    </row>
    <row r="17" spans="2:18" ht="5.25" customHeight="1">
      <c r="B17" s="167"/>
      <c r="C17" s="169"/>
      <c r="D17" s="169"/>
      <c r="E17" s="169"/>
      <c r="F17" s="169"/>
      <c r="G17" s="169"/>
      <c r="H17" s="169"/>
      <c r="I17" s="169"/>
      <c r="J17" s="169"/>
      <c r="K17" s="169"/>
      <c r="L17" s="169"/>
      <c r="M17" s="169"/>
      <c r="N17" s="169"/>
      <c r="O17" s="169"/>
      <c r="P17" s="169"/>
      <c r="Q17" s="169"/>
      <c r="R17" s="173"/>
    </row>
    <row r="18" spans="2:18" ht="37.5" customHeight="1">
      <c r="B18" s="186" t="s">
        <v>108</v>
      </c>
      <c r="C18" s="237"/>
      <c r="D18" s="172"/>
      <c r="E18" s="373" t="s">
        <v>209</v>
      </c>
      <c r="F18" s="373"/>
      <c r="G18" s="373"/>
      <c r="H18" s="373"/>
      <c r="I18" s="373"/>
      <c r="J18" s="373"/>
      <c r="K18" s="373"/>
      <c r="L18" s="373"/>
      <c r="M18" s="373"/>
      <c r="N18" s="373"/>
      <c r="O18" s="373"/>
      <c r="P18" s="373"/>
      <c r="Q18" s="374"/>
      <c r="R18" s="173"/>
    </row>
    <row r="19" spans="2:17" ht="27" customHeight="1">
      <c r="B19" s="190"/>
      <c r="C19" s="175"/>
      <c r="D19" s="175"/>
      <c r="E19" s="379" t="s">
        <v>123</v>
      </c>
      <c r="F19" s="379"/>
      <c r="G19" s="379"/>
      <c r="H19" s="379"/>
      <c r="I19" s="379"/>
      <c r="J19" s="379"/>
      <c r="K19" s="379"/>
      <c r="L19" s="379"/>
      <c r="M19" s="379"/>
      <c r="N19" s="379"/>
      <c r="O19" s="379"/>
      <c r="P19" s="379"/>
      <c r="Q19" s="380"/>
    </row>
    <row r="20" spans="2:17" ht="6" customHeight="1">
      <c r="B20" s="167"/>
      <c r="C20" s="167"/>
      <c r="D20" s="167"/>
      <c r="E20" s="167"/>
      <c r="F20" s="167"/>
      <c r="G20" s="167"/>
      <c r="H20" s="167"/>
      <c r="I20" s="167"/>
      <c r="J20" s="167"/>
      <c r="K20" s="167"/>
      <c r="L20" s="167"/>
      <c r="M20" s="167"/>
      <c r="N20" s="167"/>
      <c r="O20" s="167"/>
      <c r="P20" s="167"/>
      <c r="Q20" s="167"/>
    </row>
    <row r="21" spans="2:17" ht="12.75">
      <c r="B21" s="383" t="s">
        <v>111</v>
      </c>
      <c r="C21" s="386"/>
      <c r="D21" s="172"/>
      <c r="E21" s="191" t="s">
        <v>116</v>
      </c>
      <c r="F21" s="172"/>
      <c r="G21" s="172"/>
      <c r="H21" s="172"/>
      <c r="I21" s="172"/>
      <c r="J21" s="172"/>
      <c r="K21" s="172"/>
      <c r="L21" s="172"/>
      <c r="M21" s="172"/>
      <c r="N21" s="172"/>
      <c r="O21" s="172"/>
      <c r="P21" s="172"/>
      <c r="Q21" s="192"/>
    </row>
    <row r="22" spans="2:17" ht="15" customHeight="1">
      <c r="B22" s="384"/>
      <c r="C22" s="387"/>
      <c r="D22" s="169"/>
      <c r="E22" s="193" t="s">
        <v>110</v>
      </c>
      <c r="F22" s="389" t="s">
        <v>109</v>
      </c>
      <c r="G22" s="389"/>
      <c r="H22" s="389"/>
      <c r="I22" s="389"/>
      <c r="J22" s="389"/>
      <c r="K22" s="389"/>
      <c r="L22" s="389"/>
      <c r="M22" s="389"/>
      <c r="N22" s="389"/>
      <c r="O22" s="389"/>
      <c r="P22" s="389"/>
      <c r="Q22" s="390"/>
    </row>
    <row r="23" spans="2:17" ht="14.25" customHeight="1">
      <c r="B23" s="384"/>
      <c r="C23" s="387"/>
      <c r="D23" s="169"/>
      <c r="E23" s="193" t="s">
        <v>110</v>
      </c>
      <c r="F23" s="391" t="s">
        <v>271</v>
      </c>
      <c r="G23" s="391"/>
      <c r="H23" s="391"/>
      <c r="I23" s="391"/>
      <c r="J23" s="391"/>
      <c r="K23" s="391"/>
      <c r="L23" s="391"/>
      <c r="M23" s="391"/>
      <c r="N23" s="391"/>
      <c r="O23" s="391"/>
      <c r="P23" s="391"/>
      <c r="Q23" s="392"/>
    </row>
    <row r="24" spans="2:17" ht="12.75" customHeight="1">
      <c r="B24" s="385"/>
      <c r="C24" s="388"/>
      <c r="D24" s="175"/>
      <c r="E24" s="194" t="s">
        <v>112</v>
      </c>
      <c r="F24" s="195"/>
      <c r="G24" s="195"/>
      <c r="H24" s="195"/>
      <c r="I24" s="195"/>
      <c r="J24" s="175"/>
      <c r="K24" s="175"/>
      <c r="L24" s="175"/>
      <c r="M24" s="175"/>
      <c r="N24" s="175"/>
      <c r="O24" s="175"/>
      <c r="P24" s="175"/>
      <c r="Q24" s="168"/>
    </row>
    <row r="25" spans="2:17" ht="12.75" customHeight="1">
      <c r="B25" s="193"/>
      <c r="C25" s="196"/>
      <c r="D25" s="169"/>
      <c r="E25" s="197"/>
      <c r="F25" s="188"/>
      <c r="G25" s="188"/>
      <c r="H25" s="188"/>
      <c r="I25" s="188"/>
      <c r="J25" s="169"/>
      <c r="K25" s="169"/>
      <c r="L25" s="169"/>
      <c r="M25" s="169"/>
      <c r="N25" s="169"/>
      <c r="O25" s="169"/>
      <c r="P25" s="169"/>
      <c r="Q25" s="169"/>
    </row>
    <row r="26" spans="2:17" ht="27" customHeight="1">
      <c r="B26" s="198" t="s">
        <v>211</v>
      </c>
      <c r="C26" s="236" t="s">
        <v>321</v>
      </c>
      <c r="D26" s="199"/>
      <c r="E26" s="399" t="s">
        <v>272</v>
      </c>
      <c r="F26" s="399"/>
      <c r="G26" s="399"/>
      <c r="H26" s="399"/>
      <c r="I26" s="399"/>
      <c r="J26" s="399"/>
      <c r="K26" s="399"/>
      <c r="L26" s="399"/>
      <c r="M26" s="399"/>
      <c r="N26" s="399"/>
      <c r="O26" s="399"/>
      <c r="P26" s="399"/>
      <c r="Q26" s="400"/>
    </row>
    <row r="27" spans="2:17" ht="33" customHeight="1" thickBot="1">
      <c r="B27" s="167"/>
      <c r="C27" s="167"/>
      <c r="D27" s="167"/>
      <c r="E27" s="167"/>
      <c r="F27" s="167"/>
      <c r="G27" s="167"/>
      <c r="H27" s="167"/>
      <c r="I27" s="167"/>
      <c r="J27" s="167"/>
      <c r="K27" s="167"/>
      <c r="L27" s="167"/>
      <c r="M27" s="167"/>
      <c r="N27" s="167"/>
      <c r="O27" s="167"/>
      <c r="P27" s="167"/>
      <c r="Q27" s="167"/>
    </row>
    <row r="28" spans="2:17" ht="5.25" customHeight="1" thickTop="1">
      <c r="B28" s="167"/>
      <c r="C28" s="167"/>
      <c r="D28" s="167"/>
      <c r="E28" s="167"/>
      <c r="F28" s="167"/>
      <c r="G28" s="200"/>
      <c r="H28" s="201"/>
      <c r="I28" s="201"/>
      <c r="J28" s="201"/>
      <c r="K28" s="201"/>
      <c r="L28" s="201"/>
      <c r="M28" s="201"/>
      <c r="N28" s="201"/>
      <c r="O28" s="201"/>
      <c r="P28" s="201"/>
      <c r="Q28" s="202"/>
    </row>
    <row r="29" spans="2:17" ht="14.25" customHeight="1">
      <c r="B29" s="401" t="s">
        <v>115</v>
      </c>
      <c r="C29" s="401"/>
      <c r="D29" s="401"/>
      <c r="E29" s="401"/>
      <c r="F29" s="402"/>
      <c r="G29" s="403" t="s">
        <v>273</v>
      </c>
      <c r="H29" s="394"/>
      <c r="I29" s="404"/>
      <c r="J29" s="404"/>
      <c r="K29" s="182" t="s">
        <v>263</v>
      </c>
      <c r="L29" s="405"/>
      <c r="M29" s="405"/>
      <c r="N29" s="180"/>
      <c r="O29" s="173" t="s">
        <v>274</v>
      </c>
      <c r="P29" s="182"/>
      <c r="Q29" s="203"/>
    </row>
    <row r="30" spans="2:17" ht="14.25" customHeight="1">
      <c r="B30" s="401"/>
      <c r="C30" s="401"/>
      <c r="D30" s="401"/>
      <c r="E30" s="401"/>
      <c r="F30" s="402"/>
      <c r="G30" s="403" t="s">
        <v>275</v>
      </c>
      <c r="H30" s="394"/>
      <c r="I30" s="394"/>
      <c r="J30" s="404"/>
      <c r="K30" s="404"/>
      <c r="L30" s="404"/>
      <c r="M30" s="404"/>
      <c r="N30" s="404"/>
      <c r="O30" s="404"/>
      <c r="P30" s="404"/>
      <c r="Q30" s="204"/>
    </row>
    <row r="31" spans="2:17" ht="14.25" customHeight="1">
      <c r="B31" s="401"/>
      <c r="C31" s="401"/>
      <c r="D31" s="401"/>
      <c r="E31" s="401"/>
      <c r="F31" s="402"/>
      <c r="G31" s="205" t="s">
        <v>264</v>
      </c>
      <c r="H31" s="206"/>
      <c r="I31" s="185" t="s">
        <v>276</v>
      </c>
      <c r="J31" s="373" t="s">
        <v>277</v>
      </c>
      <c r="K31" s="373"/>
      <c r="L31" s="373"/>
      <c r="M31" s="406"/>
      <c r="N31" s="406"/>
      <c r="O31" s="406"/>
      <c r="P31" s="406"/>
      <c r="Q31" s="204"/>
    </row>
    <row r="32" spans="2:17" ht="5.25" customHeight="1" thickBot="1">
      <c r="B32" s="167"/>
      <c r="C32" s="167"/>
      <c r="D32" s="167"/>
      <c r="E32" s="167"/>
      <c r="F32" s="167"/>
      <c r="G32" s="207"/>
      <c r="H32" s="208"/>
      <c r="I32" s="208"/>
      <c r="J32" s="208"/>
      <c r="K32" s="208"/>
      <c r="L32" s="208"/>
      <c r="M32" s="208"/>
      <c r="N32" s="208"/>
      <c r="O32" s="208"/>
      <c r="P32" s="208"/>
      <c r="Q32" s="209"/>
    </row>
    <row r="33" spans="2:17" ht="13.5" thickTop="1">
      <c r="B33" s="167"/>
      <c r="C33" s="167"/>
      <c r="D33" s="167"/>
      <c r="E33" s="167"/>
      <c r="F33" s="167"/>
      <c r="G33" s="167"/>
      <c r="H33" s="167"/>
      <c r="I33" s="167"/>
      <c r="J33" s="167"/>
      <c r="K33" s="167"/>
      <c r="L33" s="167"/>
      <c r="M33" s="167"/>
      <c r="N33" s="167"/>
      <c r="O33" s="167"/>
      <c r="P33" s="167"/>
      <c r="Q33" s="167"/>
    </row>
    <row r="34" spans="21:25" ht="12.75">
      <c r="U34" s="173"/>
      <c r="V34" s="173"/>
      <c r="W34" s="173"/>
      <c r="X34" s="173"/>
      <c r="Y34" s="173"/>
    </row>
    <row r="35" spans="21:25" ht="12.75">
      <c r="U35" s="173"/>
      <c r="V35" s="173"/>
      <c r="W35" s="173"/>
      <c r="X35" s="173"/>
      <c r="Y35" s="173"/>
    </row>
    <row r="36" spans="21:25" ht="12.75">
      <c r="U36" s="173"/>
      <c r="V36" s="173"/>
      <c r="W36" s="173"/>
      <c r="X36" s="173"/>
      <c r="Y36" s="173"/>
    </row>
    <row r="37" spans="21:25" ht="13.5" customHeight="1">
      <c r="U37" s="173"/>
      <c r="V37" s="173"/>
      <c r="W37" s="173"/>
      <c r="X37" s="173"/>
      <c r="Y37" s="173"/>
    </row>
    <row r="38" spans="21:25" ht="16.5" customHeight="1">
      <c r="U38" s="173"/>
      <c r="V38" s="173"/>
      <c r="W38" s="173"/>
      <c r="X38" s="173"/>
      <c r="Y38" s="173"/>
    </row>
    <row r="39" spans="21:25" ht="12.75">
      <c r="U39" s="398"/>
      <c r="V39" s="398"/>
      <c r="W39" s="398"/>
      <c r="X39" s="398"/>
      <c r="Y39" s="398"/>
    </row>
    <row r="40" spans="21:25" ht="12.75">
      <c r="U40" s="398"/>
      <c r="V40" s="398"/>
      <c r="W40" s="398"/>
      <c r="X40" s="398"/>
      <c r="Y40" s="398"/>
    </row>
    <row r="41" spans="21:25" ht="12.75">
      <c r="U41" s="398"/>
      <c r="V41" s="398"/>
      <c r="W41" s="398"/>
      <c r="X41" s="398"/>
      <c r="Y41" s="398"/>
    </row>
    <row r="42" spans="21:25" ht="12.75">
      <c r="U42" s="173"/>
      <c r="V42" s="173"/>
      <c r="W42" s="173"/>
      <c r="X42" s="173"/>
      <c r="Y42" s="173"/>
    </row>
    <row r="43" spans="21:25" ht="12.75">
      <c r="U43" s="173"/>
      <c r="V43" s="173"/>
      <c r="W43" s="173"/>
      <c r="X43" s="173"/>
      <c r="Y43" s="173"/>
    </row>
    <row r="44" spans="21:25" ht="12.75">
      <c r="U44" s="173"/>
      <c r="V44" s="173"/>
      <c r="W44" s="173"/>
      <c r="X44" s="173"/>
      <c r="Y44" s="173"/>
    </row>
    <row r="45" spans="21:25" ht="12.75">
      <c r="U45" s="173"/>
      <c r="V45" s="173"/>
      <c r="W45" s="173"/>
      <c r="X45" s="173"/>
      <c r="Y45" s="173"/>
    </row>
  </sheetData>
  <sheetProtection sheet="1" objects="1" scenarios="1"/>
  <mergeCells count="36">
    <mergeCell ref="U41:Y41"/>
    <mergeCell ref="E26:Q26"/>
    <mergeCell ref="B29:F31"/>
    <mergeCell ref="G29:H29"/>
    <mergeCell ref="I29:J29"/>
    <mergeCell ref="L29:M29"/>
    <mergeCell ref="G30:I30"/>
    <mergeCell ref="J30:P30"/>
    <mergeCell ref="J31:L31"/>
    <mergeCell ref="M31:P31"/>
    <mergeCell ref="E16:Q16"/>
    <mergeCell ref="U16:Z16"/>
    <mergeCell ref="E18:Q18"/>
    <mergeCell ref="E19:Q19"/>
    <mergeCell ref="U39:Y39"/>
    <mergeCell ref="U40:Y40"/>
    <mergeCell ref="T5:Z5"/>
    <mergeCell ref="T8:X8"/>
    <mergeCell ref="B21:B24"/>
    <mergeCell ref="C21:C24"/>
    <mergeCell ref="F22:Q22"/>
    <mergeCell ref="F23:Q23"/>
    <mergeCell ref="D9:Q9"/>
    <mergeCell ref="D10:Q10"/>
    <mergeCell ref="D11:Q11"/>
    <mergeCell ref="E15:Q15"/>
    <mergeCell ref="F1:L1"/>
    <mergeCell ref="O1:P1"/>
    <mergeCell ref="T11:Y11"/>
    <mergeCell ref="E13:Q13"/>
    <mergeCell ref="E14:Q14"/>
    <mergeCell ref="B2:J2"/>
    <mergeCell ref="C3:Q3"/>
    <mergeCell ref="E5:Q5"/>
    <mergeCell ref="E6:Q6"/>
    <mergeCell ref="B8:Q8"/>
  </mergeCells>
  <printOptions horizontalCentered="1"/>
  <pageMargins left="0.25" right="0.25" top="0.25" bottom="0.5" header="0.3" footer="0.3"/>
  <pageSetup blackAndWhite="1" fitToHeight="0" fitToWidth="1" horizontalDpi="600" verticalDpi="600" orientation="landscape" r:id="rId2"/>
  <headerFooter>
    <oddFooter>&amp;L&amp;F&amp;CPage &amp;P of &amp;N&amp;R&amp;A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tabSelected="1" zoomScaleSheetLayoutView="100" zoomScalePageLayoutView="0" workbookViewId="0" topLeftCell="A1">
      <selection activeCell="C7" sqref="C7"/>
    </sheetView>
  </sheetViews>
  <sheetFormatPr defaultColWidth="9.140625" defaultRowHeight="15"/>
  <cols>
    <col min="1" max="3" width="44.57421875" style="0" customWidth="1"/>
    <col min="4" max="4" width="7.8515625" style="0" customWidth="1"/>
    <col min="5" max="6" width="9.140625" style="0" customWidth="1"/>
  </cols>
  <sheetData>
    <row r="1" spans="1:4" ht="19.5" customHeight="1">
      <c r="A1" s="84" t="str">
        <f>+'Section A'!A1</f>
        <v>STATE OF ILLINOIS </v>
      </c>
      <c r="B1" s="82" t="str">
        <f>+'Section A'!B1</f>
        <v>UNIFORM GRANT BUDGET TEMPLATE</v>
      </c>
      <c r="C1" s="83" t="str">
        <f>+'Section A'!E1</f>
        <v>Commerce &amp; Economic Opportunity</v>
      </c>
      <c r="D1" s="89" t="s">
        <v>266</v>
      </c>
    </row>
    <row r="2" spans="1:3" ht="39.75" customHeight="1">
      <c r="A2" s="275" t="str">
        <f>"Organization Name: "&amp;'Section A'!B2</f>
        <v>Organization Name: City of Chicago, Department of Housing</v>
      </c>
      <c r="B2" s="84" t="str">
        <f>"NOFO # "&amp;'Section A'!F2</f>
        <v>NOFO # 3351-2722</v>
      </c>
      <c r="C2" s="84" t="str">
        <f>"Fiscal Year "&amp;'Section A'!F3</f>
        <v>Fiscal Year 2024</v>
      </c>
    </row>
    <row r="3" spans="1:3" ht="19.5" customHeight="1">
      <c r="A3" s="409" t="s">
        <v>232</v>
      </c>
      <c r="B3" s="410"/>
      <c r="C3" s="88" t="str">
        <f>"Grant Number: "&amp;'Section A'!F4</f>
        <v>Grant Number: 14.228</v>
      </c>
    </row>
    <row r="4" spans="1:3" ht="19.5" customHeight="1">
      <c r="A4" s="85" t="s">
        <v>28</v>
      </c>
      <c r="B4" s="86"/>
      <c r="C4" s="87" t="s">
        <v>224</v>
      </c>
    </row>
    <row r="5" spans="1:3" ht="15" customHeight="1">
      <c r="A5" s="411" t="s">
        <v>234</v>
      </c>
      <c r="B5" s="412"/>
      <c r="C5" s="101"/>
    </row>
    <row r="6" spans="1:3" ht="15" customHeight="1">
      <c r="A6" s="415" t="s">
        <v>26</v>
      </c>
      <c r="B6" s="416"/>
      <c r="C6" s="242">
        <v>2207958</v>
      </c>
    </row>
    <row r="7" spans="1:3" ht="15" customHeight="1">
      <c r="A7" s="415" t="s">
        <v>27</v>
      </c>
      <c r="B7" s="416"/>
      <c r="C7" s="242">
        <v>0</v>
      </c>
    </row>
    <row r="8" spans="1:3" ht="15" customHeight="1">
      <c r="A8" s="417" t="s">
        <v>24</v>
      </c>
      <c r="B8" s="418"/>
      <c r="C8" s="242">
        <v>0</v>
      </c>
    </row>
    <row r="9" spans="1:3" ht="19.5" customHeight="1" thickBot="1">
      <c r="A9" s="413" t="s">
        <v>233</v>
      </c>
      <c r="B9" s="414"/>
      <c r="C9" s="300">
        <f>(C6+C7+C8)</f>
        <v>2207958</v>
      </c>
    </row>
    <row r="10" spans="1:4" ht="19.5" customHeight="1" thickBot="1">
      <c r="A10" s="347" t="s">
        <v>236</v>
      </c>
      <c r="B10" s="349"/>
      <c r="C10" s="351"/>
      <c r="D10" s="89" t="s">
        <v>259</v>
      </c>
    </row>
    <row r="11" spans="1:3" ht="28.5" customHeight="1">
      <c r="A11" s="85" t="s">
        <v>221</v>
      </c>
      <c r="B11" s="85" t="s">
        <v>223</v>
      </c>
      <c r="C11" s="87" t="s">
        <v>225</v>
      </c>
    </row>
    <row r="12" spans="1:3" ht="16.5" customHeight="1">
      <c r="A12" s="72" t="s">
        <v>14</v>
      </c>
      <c r="B12" s="74">
        <v>200.43</v>
      </c>
      <c r="C12" s="78">
        <f>+Personnel!G14</f>
        <v>0</v>
      </c>
    </row>
    <row r="13" spans="1:3" ht="16.5" customHeight="1">
      <c r="A13" s="72" t="s">
        <v>15</v>
      </c>
      <c r="B13" s="75">
        <v>200.431</v>
      </c>
      <c r="C13" s="78">
        <f>+'Fringe Benefits'!E13</f>
        <v>0</v>
      </c>
    </row>
    <row r="14" spans="1:3" ht="16.5" customHeight="1">
      <c r="A14" s="72" t="s">
        <v>16</v>
      </c>
      <c r="B14" s="75">
        <v>200.474</v>
      </c>
      <c r="C14" s="78">
        <f>+Travel!G13</f>
        <v>0</v>
      </c>
    </row>
    <row r="15" spans="1:3" ht="16.5" customHeight="1">
      <c r="A15" s="72" t="s">
        <v>0</v>
      </c>
      <c r="B15" s="75">
        <v>200.439</v>
      </c>
      <c r="C15" s="78">
        <f>+'Equipment '!D11</f>
        <v>0</v>
      </c>
    </row>
    <row r="16" spans="1:3" ht="16.5" customHeight="1">
      <c r="A16" s="72" t="s">
        <v>1</v>
      </c>
      <c r="B16" s="75">
        <v>200.94</v>
      </c>
      <c r="C16" s="78">
        <f>+Supplies!D14</f>
        <v>0</v>
      </c>
    </row>
    <row r="17" spans="1:3" ht="16.5" customHeight="1">
      <c r="A17" s="72" t="s">
        <v>228</v>
      </c>
      <c r="B17" s="75" t="s">
        <v>227</v>
      </c>
      <c r="C17" s="78">
        <f>+'Contractual Services'!C16</f>
        <v>485958</v>
      </c>
    </row>
    <row r="18" spans="1:3" ht="16.5" customHeight="1">
      <c r="A18" s="72" t="s">
        <v>13</v>
      </c>
      <c r="B18" s="75">
        <v>200.459</v>
      </c>
      <c r="C18" s="78">
        <f>+Consultant!G10+Consultant!G27</f>
        <v>0</v>
      </c>
    </row>
    <row r="19" spans="1:3" ht="16.5" customHeight="1">
      <c r="A19" s="72" t="s">
        <v>17</v>
      </c>
      <c r="B19" s="75"/>
      <c r="C19" s="78">
        <f>+'Construction '!C10</f>
        <v>0</v>
      </c>
    </row>
    <row r="20" spans="1:3" ht="16.5" customHeight="1">
      <c r="A20" s="72" t="s">
        <v>18</v>
      </c>
      <c r="B20" s="75">
        <v>200.465</v>
      </c>
      <c r="C20" s="78">
        <f>+'Occupancy '!F12</f>
        <v>0</v>
      </c>
    </row>
    <row r="21" spans="1:3" ht="16.5" customHeight="1">
      <c r="A21" s="72" t="s">
        <v>19</v>
      </c>
      <c r="B21" s="75">
        <v>200.87</v>
      </c>
      <c r="C21" s="78">
        <f>+'R &amp; D '!C10</f>
        <v>0</v>
      </c>
    </row>
    <row r="22" spans="1:3" ht="16.5" customHeight="1">
      <c r="A22" s="72" t="s">
        <v>88</v>
      </c>
      <c r="B22" s="75"/>
      <c r="C22" s="78">
        <f>+'Telecommunications '!F12</f>
        <v>0</v>
      </c>
    </row>
    <row r="23" spans="1:3" ht="16.5" customHeight="1">
      <c r="A23" s="72" t="s">
        <v>20</v>
      </c>
      <c r="B23" s="75">
        <v>200.472</v>
      </c>
      <c r="C23" s="78">
        <f>+'Training &amp; Education'!F12</f>
        <v>0</v>
      </c>
    </row>
    <row r="24" spans="1:3" ht="16.5" customHeight="1">
      <c r="A24" s="72" t="s">
        <v>94</v>
      </c>
      <c r="B24" s="75" t="s">
        <v>226</v>
      </c>
      <c r="C24" s="78">
        <f>+'Direct Administrative '!G11</f>
        <v>0</v>
      </c>
    </row>
    <row r="25" spans="1:3" ht="16.5" customHeight="1">
      <c r="A25" s="72" t="s">
        <v>323</v>
      </c>
      <c r="B25" s="308"/>
      <c r="C25" s="78">
        <f>Acquisition!F13</f>
        <v>1722000</v>
      </c>
    </row>
    <row r="26" spans="1:3" ht="16.5" customHeight="1">
      <c r="A26" s="72" t="s">
        <v>180</v>
      </c>
      <c r="B26" s="75"/>
      <c r="C26" s="78">
        <f>+'Miscellaneous (other) Costs '!F13</f>
        <v>0</v>
      </c>
    </row>
    <row r="27" spans="1:3" ht="16.5" customHeight="1">
      <c r="A27" s="73" t="s">
        <v>229</v>
      </c>
      <c r="B27" s="75"/>
      <c r="C27" s="78">
        <v>0</v>
      </c>
    </row>
    <row r="28" spans="1:3" ht="16.5" customHeight="1">
      <c r="A28" s="73" t="s">
        <v>230</v>
      </c>
      <c r="B28" s="75"/>
      <c r="C28" s="78">
        <v>0</v>
      </c>
    </row>
    <row r="29" spans="1:3" ht="16.5" customHeight="1">
      <c r="A29" s="72" t="s">
        <v>206</v>
      </c>
      <c r="B29" s="76">
        <v>200.413</v>
      </c>
      <c r="C29" s="78">
        <f>SUM(C12:C28)</f>
        <v>2207958</v>
      </c>
    </row>
    <row r="30" spans="1:3" ht="16.5" customHeight="1">
      <c r="A30" s="99" t="s">
        <v>95</v>
      </c>
      <c r="B30" s="100">
        <v>200.414</v>
      </c>
      <c r="C30" s="78">
        <f>+'Indirect Costs '!D10</f>
        <v>0</v>
      </c>
    </row>
    <row r="31" spans="1:3" ht="34.5" customHeight="1">
      <c r="A31" s="407" t="s">
        <v>25</v>
      </c>
      <c r="B31" s="408"/>
      <c r="C31" s="79"/>
    </row>
    <row r="32" spans="1:3" ht="22.5" customHeight="1">
      <c r="A32" s="81" t="s">
        <v>235</v>
      </c>
      <c r="B32" s="80"/>
      <c r="C32" s="299">
        <f>(C29+C30)</f>
        <v>2207958</v>
      </c>
    </row>
    <row r="33" ht="17.25" customHeight="1"/>
    <row r="34" ht="17.25" customHeight="1"/>
    <row r="35" ht="17.25" customHeight="1"/>
    <row r="37" ht="15" customHeight="1"/>
    <row r="38" ht="22.5" customHeight="1"/>
  </sheetData>
  <sheetProtection/>
  <mergeCells count="8">
    <mergeCell ref="A31:B31"/>
    <mergeCell ref="A3:B3"/>
    <mergeCell ref="A10:C10"/>
    <mergeCell ref="A5:B5"/>
    <mergeCell ref="A9:B9"/>
    <mergeCell ref="A7:B7"/>
    <mergeCell ref="A8:B8"/>
    <mergeCell ref="A6:B6"/>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SheetLayoutView="100" zoomScalePageLayoutView="0" workbookViewId="0" topLeftCell="A1">
      <selection activeCell="E11" sqref="E11"/>
    </sheetView>
  </sheetViews>
  <sheetFormatPr defaultColWidth="9.140625" defaultRowHeight="15"/>
  <cols>
    <col min="1" max="9" width="14.421875" style="0" customWidth="1"/>
  </cols>
  <sheetData>
    <row r="1" spans="1:9" ht="39.75" customHeight="1" thickBot="1" thickTop="1">
      <c r="A1" s="425" t="s">
        <v>23</v>
      </c>
      <c r="B1" s="426"/>
      <c r="C1" s="427"/>
      <c r="D1" s="425" t="s">
        <v>216</v>
      </c>
      <c r="E1" s="426"/>
      <c r="F1" s="427"/>
      <c r="G1" s="428" t="str">
        <f>"AGENCY: "&amp;'Section B'!C1</f>
        <v>AGENCY: Commerce &amp; Economic Opportunity</v>
      </c>
      <c r="H1" s="429"/>
      <c r="I1" s="430"/>
    </row>
    <row r="2" spans="1:9" s="272" customFormat="1" ht="33" customHeight="1" thickBot="1" thickTop="1">
      <c r="A2" s="428" t="str">
        <f>"Organization Name: "&amp;'Section A'!B2</f>
        <v>Organization Name: City of Chicago, Department of Housing</v>
      </c>
      <c r="B2" s="429"/>
      <c r="C2" s="429"/>
      <c r="D2" s="419" t="str">
        <f>"CSFA Description: "&amp;'Section A'!D3</f>
        <v>CSFA Description: CDBG-CV Urban Shelter Program.</v>
      </c>
      <c r="E2" s="420"/>
      <c r="F2" s="421"/>
      <c r="G2" s="428" t="str">
        <f>"NOFO # "&amp;'Section A'!F2</f>
        <v>NOFO # 3351-2722</v>
      </c>
      <c r="H2" s="429"/>
      <c r="I2" s="430"/>
    </row>
    <row r="3" spans="1:9" ht="16.5" customHeight="1" thickBot="1" thickTop="1">
      <c r="A3" s="431" t="str">
        <f>"CSFA #: "&amp;'Section A'!B3</f>
        <v>CSFA #: 420-75-3351</v>
      </c>
      <c r="B3" s="432"/>
      <c r="C3" s="432"/>
      <c r="D3" s="433" t="str">
        <f>"UEI # "&amp;'Section A'!D2</f>
        <v>UEI # MGP9V14KFTR6</v>
      </c>
      <c r="E3" s="434"/>
      <c r="F3" s="435"/>
      <c r="G3" s="428" t="str">
        <f>"Fiscal Year(s): "&amp;'Section A'!F3</f>
        <v>Fiscal Year(s): 2024</v>
      </c>
      <c r="H3" s="429"/>
      <c r="I3" s="430"/>
    </row>
    <row r="4" ht="15.75" thickTop="1"/>
    <row r="5" spans="1:2" ht="15">
      <c r="A5" s="57" t="s">
        <v>179</v>
      </c>
      <c r="B5" s="56"/>
    </row>
    <row r="6" spans="1:9" ht="36" customHeight="1">
      <c r="A6" s="424" t="s">
        <v>188</v>
      </c>
      <c r="B6" s="424"/>
      <c r="C6" s="424"/>
      <c r="D6" s="424"/>
      <c r="E6" s="424"/>
      <c r="F6" s="424"/>
      <c r="G6" s="424"/>
      <c r="H6" s="424"/>
      <c r="I6" s="424"/>
    </row>
    <row r="7" spans="1:9" ht="15">
      <c r="A7" s="9"/>
      <c r="B7" s="10"/>
      <c r="C7" s="10"/>
      <c r="D7" s="10"/>
      <c r="E7" s="10"/>
      <c r="F7" s="10"/>
      <c r="G7" s="10"/>
      <c r="H7" s="10"/>
      <c r="I7" s="10"/>
    </row>
    <row r="8" spans="1:9" ht="15">
      <c r="A8" s="9"/>
      <c r="B8" s="10"/>
      <c r="C8" s="10"/>
      <c r="D8" s="10"/>
      <c r="E8" s="10"/>
      <c r="F8" s="10"/>
      <c r="G8" s="10"/>
      <c r="H8" s="10"/>
      <c r="I8" s="10"/>
    </row>
    <row r="9" spans="1:9" ht="15">
      <c r="A9" s="9"/>
      <c r="B9" s="10"/>
      <c r="C9" s="10"/>
      <c r="D9" s="10"/>
      <c r="E9" s="10"/>
      <c r="F9" s="10"/>
      <c r="G9" s="10"/>
      <c r="H9" s="10"/>
      <c r="I9" s="10"/>
    </row>
    <row r="10" spans="1:9" ht="15">
      <c r="A10" s="422" t="s">
        <v>329</v>
      </c>
      <c r="B10" s="422"/>
      <c r="C10" s="422"/>
      <c r="D10" s="10"/>
      <c r="E10" s="422" t="s">
        <v>339</v>
      </c>
      <c r="F10" s="422"/>
      <c r="G10" s="422"/>
      <c r="H10" s="10"/>
      <c r="I10" s="10"/>
    </row>
    <row r="11" spans="1:9" ht="15">
      <c r="A11" s="9" t="s">
        <v>6</v>
      </c>
      <c r="B11" s="10"/>
      <c r="C11" s="10"/>
      <c r="D11" s="10"/>
      <c r="E11" s="9" t="s">
        <v>6</v>
      </c>
      <c r="F11" s="10"/>
      <c r="G11" s="10"/>
      <c r="H11" s="10"/>
      <c r="I11" s="10"/>
    </row>
    <row r="12" spans="1:9" ht="15">
      <c r="A12" s="9"/>
      <c r="B12" s="10"/>
      <c r="C12" s="10"/>
      <c r="D12" s="10"/>
      <c r="E12" s="9"/>
      <c r="F12" s="10"/>
      <c r="G12" s="10"/>
      <c r="H12" s="10"/>
      <c r="I12" s="10"/>
    </row>
    <row r="13" spans="1:9" ht="15">
      <c r="A13" s="436"/>
      <c r="B13" s="436"/>
      <c r="C13" s="436"/>
      <c r="D13" s="10"/>
      <c r="E13" s="436"/>
      <c r="F13" s="436"/>
      <c r="G13" s="436"/>
      <c r="H13" s="10"/>
      <c r="I13" s="10"/>
    </row>
    <row r="14" spans="1:9" ht="15">
      <c r="A14" s="9" t="s">
        <v>7</v>
      </c>
      <c r="B14" s="10"/>
      <c r="C14" s="10"/>
      <c r="D14" s="10"/>
      <c r="E14" s="9" t="s">
        <v>7</v>
      </c>
      <c r="F14" s="10"/>
      <c r="G14" s="10"/>
      <c r="H14" s="10"/>
      <c r="I14" s="10"/>
    </row>
    <row r="15" spans="1:9" ht="15">
      <c r="A15" s="9"/>
      <c r="B15" s="10"/>
      <c r="C15" s="10"/>
      <c r="D15" s="10"/>
      <c r="E15" s="9"/>
      <c r="F15" s="10"/>
      <c r="G15" s="10"/>
      <c r="H15" s="10"/>
      <c r="I15" s="10"/>
    </row>
    <row r="16" spans="1:9" ht="15">
      <c r="A16" s="422" t="s">
        <v>331</v>
      </c>
      <c r="B16" s="422"/>
      <c r="C16" s="422"/>
      <c r="D16" s="10"/>
      <c r="E16" s="422"/>
      <c r="F16" s="422"/>
      <c r="G16" s="422"/>
      <c r="H16" s="10"/>
      <c r="I16" s="10"/>
    </row>
    <row r="17" spans="1:9" ht="15">
      <c r="A17" s="9" t="s">
        <v>8</v>
      </c>
      <c r="B17" s="10"/>
      <c r="C17" s="10"/>
      <c r="D17" s="10"/>
      <c r="E17" s="9" t="s">
        <v>8</v>
      </c>
      <c r="F17" s="10"/>
      <c r="G17" s="10"/>
      <c r="H17" s="10"/>
      <c r="I17" s="10"/>
    </row>
    <row r="18" spans="1:9" ht="15">
      <c r="A18" s="9"/>
      <c r="B18" s="10"/>
      <c r="C18" s="10"/>
      <c r="D18" s="10"/>
      <c r="E18" s="9"/>
      <c r="F18" s="10"/>
      <c r="G18" s="10"/>
      <c r="H18" s="10"/>
      <c r="I18" s="10"/>
    </row>
    <row r="19" spans="1:9" ht="15">
      <c r="A19" s="422" t="s">
        <v>332</v>
      </c>
      <c r="B19" s="422"/>
      <c r="C19" s="422"/>
      <c r="D19" s="10"/>
      <c r="E19" s="422" t="s">
        <v>338</v>
      </c>
      <c r="F19" s="422"/>
      <c r="G19" s="422"/>
      <c r="H19" s="10"/>
      <c r="I19" s="10"/>
    </row>
    <row r="20" spans="1:9" ht="15">
      <c r="A20" s="9" t="s">
        <v>9</v>
      </c>
      <c r="B20" s="10"/>
      <c r="C20" s="10"/>
      <c r="D20" s="10"/>
      <c r="E20" s="9" t="s">
        <v>9</v>
      </c>
      <c r="F20" s="10"/>
      <c r="G20" s="10"/>
      <c r="H20" s="10"/>
      <c r="I20" s="10"/>
    </row>
    <row r="21" spans="1:9" ht="15">
      <c r="A21" s="9" t="s">
        <v>185</v>
      </c>
      <c r="B21" s="10"/>
      <c r="C21" s="10"/>
      <c r="D21" s="10"/>
      <c r="E21" s="9" t="s">
        <v>186</v>
      </c>
      <c r="F21" s="10"/>
      <c r="G21" s="10"/>
      <c r="H21" s="10"/>
      <c r="I21" s="10"/>
    </row>
    <row r="22" spans="1:9" ht="28.5" customHeight="1">
      <c r="A22" s="422"/>
      <c r="B22" s="422"/>
      <c r="C22" s="422"/>
      <c r="D22" s="10"/>
      <c r="E22" s="422"/>
      <c r="F22" s="422"/>
      <c r="G22" s="422"/>
      <c r="H22" s="10"/>
      <c r="I22" s="10"/>
    </row>
    <row r="23" spans="1:9" ht="15">
      <c r="A23" s="9" t="s">
        <v>10</v>
      </c>
      <c r="B23" s="10"/>
      <c r="C23" s="10"/>
      <c r="D23" s="10"/>
      <c r="E23" s="9" t="s">
        <v>10</v>
      </c>
      <c r="F23" s="10"/>
      <c r="G23" s="10"/>
      <c r="H23" s="10"/>
      <c r="I23" s="10"/>
    </row>
    <row r="24" spans="1:9" ht="15">
      <c r="A24" s="10"/>
      <c r="B24" s="10"/>
      <c r="C24" s="10"/>
      <c r="D24" s="10"/>
      <c r="E24" s="10"/>
      <c r="F24" s="10"/>
      <c r="G24" s="10"/>
      <c r="H24" s="10"/>
      <c r="I24" s="10"/>
    </row>
    <row r="27" spans="1:7" ht="42.75" customHeight="1">
      <c r="A27" s="423" t="s">
        <v>187</v>
      </c>
      <c r="B27" s="423"/>
      <c r="C27" s="423"/>
      <c r="D27" s="423"/>
      <c r="E27" s="423"/>
      <c r="F27" s="423"/>
      <c r="G27" s="423"/>
    </row>
  </sheetData>
  <sheetProtection sheet="1" objects="1" scenarios="1"/>
  <mergeCells count="21">
    <mergeCell ref="A16:C16"/>
    <mergeCell ref="A3:C3"/>
    <mergeCell ref="A19:C19"/>
    <mergeCell ref="E19:G19"/>
    <mergeCell ref="A22:C22"/>
    <mergeCell ref="E22:G22"/>
    <mergeCell ref="D3:F3"/>
    <mergeCell ref="A10:C10"/>
    <mergeCell ref="E10:G10"/>
    <mergeCell ref="A13:C13"/>
    <mergeCell ref="E13:G13"/>
    <mergeCell ref="D2:F2"/>
    <mergeCell ref="E16:G16"/>
    <mergeCell ref="A27:G27"/>
    <mergeCell ref="A6:I6"/>
    <mergeCell ref="A1:C1"/>
    <mergeCell ref="G1:I1"/>
    <mergeCell ref="G2:I2"/>
    <mergeCell ref="G3:I3"/>
    <mergeCell ref="D1:F1"/>
    <mergeCell ref="A2:C2"/>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5">
      <c r="A1" s="437"/>
      <c r="B1" s="437"/>
      <c r="C1" s="437"/>
      <c r="D1" s="437"/>
      <c r="E1" s="437"/>
      <c r="F1" s="437"/>
      <c r="G1" s="437"/>
    </row>
    <row r="2" spans="1:7" ht="15">
      <c r="A2" s="438"/>
      <c r="B2" s="438"/>
      <c r="C2" s="438"/>
      <c r="D2" s="438"/>
      <c r="E2" s="438"/>
      <c r="F2" s="438"/>
      <c r="G2" s="438"/>
    </row>
    <row r="3" spans="1:2" ht="15">
      <c r="A3" s="2"/>
      <c r="B3" s="1"/>
    </row>
    <row r="4" spans="1:7" ht="15">
      <c r="A4" s="4"/>
      <c r="B4" s="1"/>
      <c r="C4" s="1"/>
      <c r="D4" s="1"/>
      <c r="E4" s="1"/>
      <c r="F4" s="1"/>
      <c r="G4" s="1"/>
    </row>
    <row r="5" spans="1:2" ht="15">
      <c r="A5" s="4"/>
      <c r="B5" s="1"/>
    </row>
    <row r="6" spans="1:2" ht="15">
      <c r="A6" s="4"/>
      <c r="B6" s="1"/>
    </row>
    <row r="7" spans="1:2" ht="15">
      <c r="A7" s="5"/>
      <c r="B7" s="1"/>
    </row>
    <row r="8" spans="1:2" ht="15">
      <c r="A8" s="5"/>
      <c r="B8" s="1"/>
    </row>
    <row r="9" spans="1:2" ht="15">
      <c r="A9" s="5"/>
      <c r="B9" s="3"/>
    </row>
    <row r="10" ht="15">
      <c r="B10" s="3"/>
    </row>
  </sheetData>
  <sheetProtection/>
  <mergeCells count="2">
    <mergeCell ref="A1:G1"/>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view="pageBreakPreview" zoomScaleSheetLayoutView="100" zoomScalePageLayoutView="0" workbookViewId="0" topLeftCell="A1">
      <selection activeCell="A22" sqref="A22:G22"/>
    </sheetView>
  </sheetViews>
  <sheetFormatPr defaultColWidth="9.140625" defaultRowHeight="15"/>
  <cols>
    <col min="1" max="1" width="35.421875" style="0" customWidth="1"/>
    <col min="2" max="2" width="25.00390625" style="0" customWidth="1"/>
    <col min="3" max="6" width="12.57421875" style="0" customWidth="1"/>
    <col min="7" max="7" width="15.421875" style="0" customWidth="1"/>
    <col min="8" max="8" width="2.421875" style="0" customWidth="1"/>
  </cols>
  <sheetData>
    <row r="1" spans="1:15" ht="25.5" customHeight="1">
      <c r="A1" s="442" t="s">
        <v>189</v>
      </c>
      <c r="B1" s="442"/>
      <c r="C1" s="442"/>
      <c r="D1" s="442"/>
      <c r="E1" s="442"/>
      <c r="F1" s="442"/>
      <c r="G1" s="8" t="str">
        <f>+'Section A'!B2</f>
        <v>City of Chicago, Department of Housing</v>
      </c>
      <c r="H1" s="59"/>
      <c r="I1" s="59"/>
      <c r="J1" s="59"/>
      <c r="K1" s="59"/>
      <c r="L1" s="59"/>
      <c r="M1" s="59"/>
      <c r="N1" s="59"/>
      <c r="O1" s="59"/>
    </row>
    <row r="2" spans="1:10" ht="67.5" customHeight="1">
      <c r="A2" s="443" t="s">
        <v>191</v>
      </c>
      <c r="B2" s="443"/>
      <c r="C2" s="443"/>
      <c r="D2" s="443"/>
      <c r="E2" s="443"/>
      <c r="F2" s="443"/>
      <c r="G2" s="443"/>
      <c r="H2" s="15"/>
      <c r="I2" s="15"/>
      <c r="J2" s="8"/>
    </row>
    <row r="3" spans="1:10" ht="6.75" customHeight="1">
      <c r="A3" s="15"/>
      <c r="B3" s="15"/>
      <c r="C3" s="15"/>
      <c r="D3" s="15"/>
      <c r="E3" s="15"/>
      <c r="F3" s="15"/>
      <c r="G3" s="15"/>
      <c r="H3" s="15"/>
      <c r="I3" s="15"/>
      <c r="J3" s="8"/>
    </row>
    <row r="4" spans="1:9" ht="6.75" customHeight="1">
      <c r="A4" s="13"/>
      <c r="B4" s="13"/>
      <c r="C4" s="13"/>
      <c r="D4" s="13"/>
      <c r="E4" s="13"/>
      <c r="F4" s="13"/>
      <c r="G4" s="12"/>
      <c r="H4" s="13"/>
      <c r="I4" s="11"/>
    </row>
    <row r="5" spans="1:9" ht="25.5">
      <c r="A5" s="258" t="s">
        <v>29</v>
      </c>
      <c r="B5" s="258" t="s">
        <v>310</v>
      </c>
      <c r="C5" s="14" t="s">
        <v>31</v>
      </c>
      <c r="D5" s="14" t="s">
        <v>35</v>
      </c>
      <c r="E5" s="258" t="s">
        <v>32</v>
      </c>
      <c r="F5" s="258" t="s">
        <v>33</v>
      </c>
      <c r="G5" s="258" t="s">
        <v>283</v>
      </c>
      <c r="H5" s="13"/>
      <c r="I5" s="157" t="s">
        <v>250</v>
      </c>
    </row>
    <row r="6" spans="1:9" s="130" customFormat="1" ht="15">
      <c r="A6" s="280"/>
      <c r="B6" s="280"/>
      <c r="C6" s="281"/>
      <c r="D6" s="282"/>
      <c r="E6" s="106"/>
      <c r="F6" s="282"/>
      <c r="G6" s="104">
        <f>ROUND(C6*E6*F6,2)</f>
        <v>0</v>
      </c>
      <c r="H6" s="103"/>
      <c r="I6" s="129"/>
    </row>
    <row r="7" spans="1:9" s="130" customFormat="1" ht="15">
      <c r="A7" s="280"/>
      <c r="B7" s="280"/>
      <c r="C7" s="281"/>
      <c r="D7" s="282"/>
      <c r="E7" s="106"/>
      <c r="F7" s="282"/>
      <c r="G7" s="104">
        <f>ROUND(C7*E7*F7,2)</f>
        <v>0</v>
      </c>
      <c r="H7" s="131"/>
      <c r="I7" s="132"/>
    </row>
    <row r="8" spans="1:9" s="130" customFormat="1" ht="15">
      <c r="A8" s="280"/>
      <c r="B8" s="280"/>
      <c r="C8" s="281"/>
      <c r="D8" s="282"/>
      <c r="E8" s="106"/>
      <c r="F8" s="282"/>
      <c r="G8" s="104">
        <f>ROUND(C8*E8*F8,2)</f>
        <v>0</v>
      </c>
      <c r="H8" s="131"/>
      <c r="I8" s="133"/>
    </row>
    <row r="9" spans="1:11" s="130" customFormat="1" ht="15">
      <c r="A9" s="280"/>
      <c r="B9" s="280"/>
      <c r="C9" s="281"/>
      <c r="D9" s="282"/>
      <c r="E9" s="106"/>
      <c r="F9" s="282"/>
      <c r="G9" s="248">
        <f>ROUND(C9*E9*F9,2)</f>
        <v>0</v>
      </c>
      <c r="H9" s="131"/>
      <c r="I9" s="133"/>
      <c r="K9" s="117"/>
    </row>
    <row r="10" spans="1:9" s="130" customFormat="1" ht="15">
      <c r="A10" s="243"/>
      <c r="B10" s="243"/>
      <c r="C10" s="107"/>
      <c r="D10" s="105"/>
      <c r="E10" s="108"/>
      <c r="F10" s="229" t="s">
        <v>42</v>
      </c>
      <c r="G10" s="230">
        <f>ROUND(SUM(G6:G9),2)</f>
        <v>0</v>
      </c>
      <c r="H10" s="131"/>
      <c r="I10" s="133" t="s">
        <v>278</v>
      </c>
    </row>
    <row r="11" spans="1:9" s="130" customFormat="1" ht="15">
      <c r="A11" s="210"/>
      <c r="B11" s="210"/>
      <c r="C11" s="109"/>
      <c r="D11" s="110"/>
      <c r="E11" s="111"/>
      <c r="F11" s="110"/>
      <c r="G11" s="112"/>
      <c r="H11" s="134"/>
      <c r="I11" s="135"/>
    </row>
    <row r="12" spans="1:9" s="130" customFormat="1" ht="15">
      <c r="A12" s="283"/>
      <c r="B12" s="283"/>
      <c r="C12" s="281"/>
      <c r="D12" s="282"/>
      <c r="E12" s="106"/>
      <c r="F12" s="282"/>
      <c r="G12" s="116">
        <f>ROUND(C12*E12*F12,2)</f>
        <v>0</v>
      </c>
      <c r="H12" s="134"/>
      <c r="I12" s="135"/>
    </row>
    <row r="13" spans="1:8" s="130" customFormat="1" ht="15">
      <c r="A13" s="284"/>
      <c r="B13" s="284"/>
      <c r="C13" s="281"/>
      <c r="D13" s="282"/>
      <c r="E13" s="106"/>
      <c r="F13" s="282"/>
      <c r="G13" s="151">
        <f>ROUND(C13*E13*F13,2)</f>
        <v>0</v>
      </c>
      <c r="H13" s="117"/>
    </row>
    <row r="14" spans="1:9" s="130" customFormat="1" ht="15">
      <c r="A14" s="113"/>
      <c r="B14" s="113"/>
      <c r="C14" s="114"/>
      <c r="D14" s="115"/>
      <c r="E14" s="220"/>
      <c r="F14" s="228" t="s">
        <v>36</v>
      </c>
      <c r="G14" s="92">
        <f>ROUND(SUM(G11:G13),2)</f>
        <v>0</v>
      </c>
      <c r="H14" s="117"/>
      <c r="I14" s="133" t="s">
        <v>278</v>
      </c>
    </row>
    <row r="15" spans="1:12" ht="15">
      <c r="A15" s="8"/>
      <c r="B15" s="8"/>
      <c r="C15" s="8"/>
      <c r="D15" s="8"/>
      <c r="E15" s="8"/>
      <c r="F15" s="8"/>
      <c r="G15" s="20"/>
      <c r="H15" s="8"/>
      <c r="K15" s="8"/>
      <c r="L15" s="8"/>
    </row>
    <row r="16" spans="1:9" ht="15">
      <c r="A16" s="8"/>
      <c r="B16" s="8"/>
      <c r="C16" s="8"/>
      <c r="D16" s="8"/>
      <c r="E16" s="249"/>
      <c r="F16" s="249" t="s">
        <v>37</v>
      </c>
      <c r="G16" s="92">
        <f>+G14+G10</f>
        <v>0</v>
      </c>
      <c r="H16" s="8"/>
      <c r="I16" s="157" t="s">
        <v>252</v>
      </c>
    </row>
    <row r="17" spans="1:8" s="130" customFormat="1" ht="15">
      <c r="A17" s="117"/>
      <c r="B17" s="117"/>
      <c r="C17" s="118"/>
      <c r="D17" s="119"/>
      <c r="E17" s="120"/>
      <c r="F17" s="119"/>
      <c r="G17" s="118"/>
      <c r="H17" s="117"/>
    </row>
    <row r="18" spans="1:9" s="130" customFormat="1" ht="15">
      <c r="A18" s="122" t="s">
        <v>38</v>
      </c>
      <c r="B18" s="123"/>
      <c r="C18" s="123"/>
      <c r="D18" s="123"/>
      <c r="E18" s="123"/>
      <c r="F18" s="123"/>
      <c r="G18" s="124"/>
      <c r="H18" s="117"/>
      <c r="I18" s="158" t="s">
        <v>251</v>
      </c>
    </row>
    <row r="19" spans="1:18" s="130" customFormat="1" ht="45" customHeight="1">
      <c r="A19" s="439"/>
      <c r="B19" s="440"/>
      <c r="C19" s="440"/>
      <c r="D19" s="440"/>
      <c r="E19" s="440"/>
      <c r="F19" s="440"/>
      <c r="G19" s="441"/>
      <c r="H19" s="117"/>
      <c r="I19" s="444" t="s">
        <v>316</v>
      </c>
      <c r="J19" s="444"/>
      <c r="K19" s="444"/>
      <c r="L19" s="444"/>
      <c r="M19" s="444"/>
      <c r="N19" s="444"/>
      <c r="O19" s="444"/>
      <c r="P19" s="444"/>
      <c r="Q19" s="444"/>
      <c r="R19" s="444"/>
    </row>
    <row r="20" spans="1:12" ht="15">
      <c r="A20" s="8"/>
      <c r="B20" s="8"/>
      <c r="C20" s="8"/>
      <c r="D20" s="8"/>
      <c r="E20" s="8"/>
      <c r="F20" s="8"/>
      <c r="G20" s="8"/>
      <c r="H20" s="8"/>
      <c r="K20" s="8"/>
      <c r="L20" s="8"/>
    </row>
    <row r="21" spans="1:12" s="130" customFormat="1" ht="15">
      <c r="A21" s="122" t="s">
        <v>39</v>
      </c>
      <c r="B21" s="126"/>
      <c r="C21" s="127"/>
      <c r="D21" s="127"/>
      <c r="E21" s="127"/>
      <c r="F21" s="127"/>
      <c r="G21" s="128"/>
      <c r="H21" s="117"/>
      <c r="I21" s="158" t="s">
        <v>251</v>
      </c>
      <c r="K21" s="117"/>
      <c r="L21" s="117"/>
    </row>
    <row r="22" spans="1:18" s="130" customFormat="1" ht="45" customHeight="1">
      <c r="A22" s="439"/>
      <c r="B22" s="440"/>
      <c r="C22" s="440"/>
      <c r="D22" s="440"/>
      <c r="E22" s="440"/>
      <c r="F22" s="440"/>
      <c r="G22" s="441"/>
      <c r="H22" s="117"/>
      <c r="I22" s="444" t="s">
        <v>316</v>
      </c>
      <c r="J22" s="444"/>
      <c r="K22" s="444"/>
      <c r="L22" s="444"/>
      <c r="M22" s="444"/>
      <c r="N22" s="444"/>
      <c r="O22" s="444"/>
      <c r="P22" s="444"/>
      <c r="Q22" s="444"/>
      <c r="R22" s="444"/>
    </row>
    <row r="23" spans="1:8" ht="15">
      <c r="A23" s="8"/>
      <c r="B23" s="8"/>
      <c r="C23" s="8"/>
      <c r="D23" s="8"/>
      <c r="E23" s="8"/>
      <c r="F23" s="8"/>
      <c r="G23" s="8"/>
      <c r="H23" s="8"/>
    </row>
    <row r="24" spans="1:8" ht="13.5" customHeight="1">
      <c r="A24" s="8"/>
      <c r="B24" s="8"/>
      <c r="C24" s="8"/>
      <c r="D24" s="8"/>
      <c r="E24" s="16"/>
      <c r="F24" s="16"/>
      <c r="G24" s="19"/>
      <c r="H24" s="8"/>
    </row>
    <row r="25" spans="1:8" ht="15">
      <c r="A25" s="8"/>
      <c r="B25" s="8"/>
      <c r="C25" s="8"/>
      <c r="D25" s="8"/>
      <c r="E25" s="8"/>
      <c r="F25" s="8"/>
      <c r="G25" s="8"/>
      <c r="H25" s="8"/>
    </row>
  </sheetData>
  <sheetProtection sheet="1" objects="1" scenarios="1"/>
  <mergeCells count="6">
    <mergeCell ref="A19:G19"/>
    <mergeCell ref="A22:G22"/>
    <mergeCell ref="A1:F1"/>
    <mergeCell ref="A2:G2"/>
    <mergeCell ref="I22:R22"/>
    <mergeCell ref="I19:R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207"/>
  <sheetViews>
    <sheetView view="pageBreakPreview" zoomScaleSheetLayoutView="100" zoomScalePageLayoutView="0" workbookViewId="0" topLeftCell="A1">
      <selection activeCell="A21" sqref="A21:E21"/>
    </sheetView>
  </sheetViews>
  <sheetFormatPr defaultColWidth="9.140625" defaultRowHeight="15"/>
  <cols>
    <col min="1" max="1" width="47.00390625" style="0" customWidth="1"/>
    <col min="2" max="2" width="26.57421875" style="0" customWidth="1"/>
    <col min="3" max="4" width="15.8515625" style="0" customWidth="1"/>
    <col min="5" max="5" width="18.57421875" style="0" customWidth="1"/>
    <col min="6" max="6" width="3.421875" style="0" customWidth="1"/>
    <col min="16" max="16" width="8.57421875" style="0" customWidth="1"/>
  </cols>
  <sheetData>
    <row r="1" spans="1:7" ht="26.25" customHeight="1">
      <c r="A1" s="442" t="s">
        <v>189</v>
      </c>
      <c r="B1" s="442"/>
      <c r="C1" s="442"/>
      <c r="D1" s="442"/>
      <c r="E1" s="8" t="str">
        <f>+'Section A'!B2</f>
        <v>City of Chicago, Department of Housing</v>
      </c>
      <c r="F1" s="8"/>
      <c r="G1" s="8"/>
    </row>
    <row r="2" spans="1:7" ht="61.5" customHeight="1">
      <c r="A2" s="445" t="s">
        <v>193</v>
      </c>
      <c r="B2" s="445"/>
      <c r="C2" s="445"/>
      <c r="D2" s="445"/>
      <c r="E2" s="445"/>
      <c r="F2" s="17"/>
      <c r="G2" s="17"/>
    </row>
    <row r="3" spans="1:7" ht="15">
      <c r="A3" s="17"/>
      <c r="B3" s="17"/>
      <c r="C3" s="17"/>
      <c r="D3" s="17"/>
      <c r="E3" s="17"/>
      <c r="F3" s="17"/>
      <c r="G3" s="17"/>
    </row>
    <row r="4" spans="1:14" ht="15">
      <c r="A4" s="278" t="s">
        <v>29</v>
      </c>
      <c r="B4" s="245" t="s">
        <v>310</v>
      </c>
      <c r="C4" s="18" t="s">
        <v>40</v>
      </c>
      <c r="D4" s="18" t="s">
        <v>41</v>
      </c>
      <c r="E4" s="245" t="s">
        <v>284</v>
      </c>
      <c r="F4" s="13"/>
      <c r="G4" s="13"/>
      <c r="H4" s="8"/>
      <c r="I4" s="8"/>
      <c r="J4" s="8"/>
      <c r="K4" s="8"/>
      <c r="L4" s="8"/>
      <c r="M4" s="8"/>
      <c r="N4" s="8"/>
    </row>
    <row r="5" spans="1:14" s="130" customFormat="1" ht="15">
      <c r="A5" s="276"/>
      <c r="B5" s="276"/>
      <c r="C5" s="281"/>
      <c r="D5" s="285"/>
      <c r="E5" s="116">
        <f>ROUND(C5*D5,2)</f>
        <v>0</v>
      </c>
      <c r="F5" s="103"/>
      <c r="G5" s="103"/>
      <c r="H5" s="117"/>
      <c r="I5" s="117"/>
      <c r="J5" s="117"/>
      <c r="K5" s="117"/>
      <c r="L5" s="117"/>
      <c r="M5" s="117"/>
      <c r="N5" s="117"/>
    </row>
    <row r="6" spans="1:14" s="130" customFormat="1" ht="15">
      <c r="A6" s="277"/>
      <c r="B6" s="277"/>
      <c r="C6" s="281"/>
      <c r="D6" s="285"/>
      <c r="E6" s="116">
        <f>ROUND(C6*D6,2)</f>
        <v>0</v>
      </c>
      <c r="F6" s="103"/>
      <c r="G6" s="102"/>
      <c r="H6" s="117"/>
      <c r="I6" s="117"/>
      <c r="J6" s="117"/>
      <c r="K6" s="117"/>
      <c r="L6" s="117"/>
      <c r="M6" s="117"/>
      <c r="N6" s="117"/>
    </row>
    <row r="7" spans="1:14" s="130" customFormat="1" ht="15">
      <c r="A7" s="277"/>
      <c r="B7" s="277"/>
      <c r="C7" s="281"/>
      <c r="D7" s="285"/>
      <c r="E7" s="116">
        <f>ROUND(C7*D7,2)</f>
        <v>0</v>
      </c>
      <c r="F7" s="103"/>
      <c r="G7" s="136"/>
      <c r="H7" s="117"/>
      <c r="I7" s="117"/>
      <c r="J7" s="117"/>
      <c r="K7" s="117"/>
      <c r="L7" s="117"/>
      <c r="M7" s="117"/>
      <c r="N7" s="117"/>
    </row>
    <row r="8" spans="1:14" s="130" customFormat="1" ht="15">
      <c r="A8" s="277"/>
      <c r="B8" s="277"/>
      <c r="C8" s="281"/>
      <c r="D8" s="285"/>
      <c r="E8" s="151">
        <f>ROUND(C8*D8,2)</f>
        <v>0</v>
      </c>
      <c r="F8" s="103"/>
      <c r="G8" s="103"/>
      <c r="H8" s="117"/>
      <c r="I8" s="117"/>
      <c r="J8" s="117"/>
      <c r="K8" s="117"/>
      <c r="L8" s="117"/>
      <c r="M8" s="117"/>
      <c r="N8" s="117"/>
    </row>
    <row r="9" spans="1:14" s="130" customFormat="1" ht="15">
      <c r="A9" s="277"/>
      <c r="B9" s="277"/>
      <c r="C9" s="114"/>
      <c r="D9" s="231" t="s">
        <v>249</v>
      </c>
      <c r="E9" s="92">
        <f>ROUND(SUM(E5:E8),2)</f>
        <v>0</v>
      </c>
      <c r="F9" s="138"/>
      <c r="G9" s="133" t="s">
        <v>318</v>
      </c>
      <c r="H9" s="102"/>
      <c r="I9" s="117"/>
      <c r="J9" s="117"/>
      <c r="K9" s="117"/>
      <c r="L9" s="117"/>
      <c r="M9" s="117"/>
      <c r="N9" s="117"/>
    </row>
    <row r="10" spans="1:14" s="130" customFormat="1" ht="15">
      <c r="A10" s="277"/>
      <c r="B10" s="277"/>
      <c r="C10" s="117"/>
      <c r="D10" s="117"/>
      <c r="E10" s="121"/>
      <c r="F10" s="117"/>
      <c r="G10" s="136"/>
      <c r="H10" s="117"/>
      <c r="I10" s="117"/>
      <c r="J10" s="117"/>
      <c r="K10" s="117"/>
      <c r="L10" s="117"/>
      <c r="M10" s="117"/>
      <c r="N10" s="117"/>
    </row>
    <row r="11" spans="1:14" s="130" customFormat="1" ht="15">
      <c r="A11" s="277"/>
      <c r="B11" s="277"/>
      <c r="C11" s="281"/>
      <c r="D11" s="285"/>
      <c r="E11" s="116">
        <f>ROUND(C11*D11,2)</f>
        <v>0</v>
      </c>
      <c r="F11" s="117"/>
      <c r="G11" s="136"/>
      <c r="H11" s="117"/>
      <c r="I11" s="117"/>
      <c r="J11" s="117"/>
      <c r="K11" s="117"/>
      <c r="L11" s="117"/>
      <c r="M11" s="117"/>
      <c r="N11" s="117"/>
    </row>
    <row r="12" spans="1:14" s="130" customFormat="1" ht="15">
      <c r="A12" s="277"/>
      <c r="B12" s="277"/>
      <c r="C12" s="281"/>
      <c r="D12" s="285"/>
      <c r="E12" s="151">
        <f>ROUND(C12*D12,2)</f>
        <v>0</v>
      </c>
      <c r="F12" s="117"/>
      <c r="G12" s="136"/>
      <c r="H12" s="117"/>
      <c r="I12" s="117"/>
      <c r="J12" s="117"/>
      <c r="K12" s="117"/>
      <c r="L12" s="117"/>
      <c r="M12" s="117"/>
      <c r="N12" s="117"/>
    </row>
    <row r="13" spans="1:14" s="130" customFormat="1" ht="15">
      <c r="A13" s="279"/>
      <c r="B13" s="277"/>
      <c r="C13" s="220"/>
      <c r="D13" s="228" t="s">
        <v>279</v>
      </c>
      <c r="E13" s="92">
        <f>ROUND(SUM(E10:E12),2)</f>
        <v>0</v>
      </c>
      <c r="F13" s="117"/>
      <c r="G13" s="133" t="s">
        <v>318</v>
      </c>
      <c r="H13" s="117"/>
      <c r="I13" s="117"/>
      <c r="J13" s="117"/>
      <c r="K13" s="117"/>
      <c r="L13" s="117"/>
      <c r="M13" s="117"/>
      <c r="N13" s="117"/>
    </row>
    <row r="14" spans="1:6" ht="15">
      <c r="A14" s="8"/>
      <c r="B14" s="8"/>
      <c r="C14" s="8"/>
      <c r="D14" s="8"/>
      <c r="E14" s="98"/>
      <c r="F14" s="8"/>
    </row>
    <row r="15" spans="1:7" ht="15">
      <c r="A15" s="8"/>
      <c r="B15" s="8"/>
      <c r="C15" s="249"/>
      <c r="D15" s="249" t="s">
        <v>220</v>
      </c>
      <c r="E15" s="90">
        <f>+E13+E9</f>
        <v>0</v>
      </c>
      <c r="F15" s="8"/>
      <c r="G15" s="157" t="s">
        <v>252</v>
      </c>
    </row>
    <row r="16" spans="1:6" s="130" customFormat="1" ht="15">
      <c r="A16" s="117"/>
      <c r="B16" s="140"/>
      <c r="C16" s="118"/>
      <c r="D16" s="139"/>
      <c r="E16" s="103"/>
      <c r="F16" s="117"/>
    </row>
    <row r="17" spans="1:7" s="130" customFormat="1" ht="15">
      <c r="A17" s="164" t="s">
        <v>218</v>
      </c>
      <c r="B17" s="123"/>
      <c r="C17" s="123"/>
      <c r="D17" s="123"/>
      <c r="E17" s="124"/>
      <c r="F17" s="117"/>
      <c r="G17" s="158" t="s">
        <v>251</v>
      </c>
    </row>
    <row r="18" spans="1:16" s="130" customFormat="1" ht="45" customHeight="1">
      <c r="A18" s="439"/>
      <c r="B18" s="440"/>
      <c r="C18" s="440"/>
      <c r="D18" s="440"/>
      <c r="E18" s="441"/>
      <c r="F18" s="117"/>
      <c r="G18" s="444" t="s">
        <v>316</v>
      </c>
      <c r="H18" s="444"/>
      <c r="I18" s="444"/>
      <c r="J18" s="444"/>
      <c r="K18" s="444"/>
      <c r="L18" s="444"/>
      <c r="M18" s="444"/>
      <c r="N18" s="444"/>
      <c r="O18" s="444"/>
      <c r="P18" s="444"/>
    </row>
    <row r="19" spans="1:6" ht="15">
      <c r="A19" s="8"/>
      <c r="B19" s="8"/>
      <c r="C19" s="8"/>
      <c r="D19" s="8"/>
      <c r="E19" s="8"/>
      <c r="F19" s="8"/>
    </row>
    <row r="20" spans="1:9" s="130" customFormat="1" ht="15">
      <c r="A20" s="122" t="s">
        <v>219</v>
      </c>
      <c r="B20" s="127"/>
      <c r="C20" s="127"/>
      <c r="D20" s="127"/>
      <c r="E20" s="128"/>
      <c r="F20" s="117"/>
      <c r="G20" s="158" t="s">
        <v>251</v>
      </c>
      <c r="I20" s="117"/>
    </row>
    <row r="21" spans="1:16" s="130" customFormat="1" ht="45" customHeight="1">
      <c r="A21" s="439"/>
      <c r="B21" s="440"/>
      <c r="C21" s="440"/>
      <c r="D21" s="440"/>
      <c r="E21" s="441"/>
      <c r="F21" s="117"/>
      <c r="G21" s="444" t="s">
        <v>316</v>
      </c>
      <c r="H21" s="444"/>
      <c r="I21" s="444"/>
      <c r="J21" s="444"/>
      <c r="K21" s="444"/>
      <c r="L21" s="444"/>
      <c r="M21" s="444"/>
      <c r="N21" s="444"/>
      <c r="O21" s="444"/>
      <c r="P21" s="444"/>
    </row>
    <row r="22" spans="1:6" ht="15">
      <c r="A22" s="8"/>
      <c r="B22" s="8"/>
      <c r="C22" s="8"/>
      <c r="D22" s="8"/>
      <c r="E22" s="8"/>
      <c r="F22" s="8"/>
    </row>
    <row r="23" spans="1:5" ht="15">
      <c r="A23" s="8"/>
      <c r="B23" s="8"/>
      <c r="C23" s="8"/>
      <c r="D23" s="8"/>
      <c r="E23" s="8"/>
    </row>
    <row r="24" spans="1:5" ht="15">
      <c r="A24" s="8"/>
      <c r="B24" s="8"/>
      <c r="C24" s="8"/>
      <c r="D24" s="8"/>
      <c r="E24" s="8"/>
    </row>
    <row r="25" spans="1:5" ht="15">
      <c r="A25" s="8"/>
      <c r="B25" s="8"/>
      <c r="C25" s="8"/>
      <c r="D25" s="8"/>
      <c r="E25" s="8"/>
    </row>
    <row r="26" spans="1:5" ht="15">
      <c r="A26" s="8"/>
      <c r="B26" s="8"/>
      <c r="C26" s="8"/>
      <c r="D26" s="8"/>
      <c r="E26" s="8"/>
    </row>
    <row r="27" spans="1:5" ht="15">
      <c r="A27" s="8"/>
      <c r="B27" s="8"/>
      <c r="C27" s="8"/>
      <c r="D27" s="8"/>
      <c r="E27" s="8"/>
    </row>
    <row r="28" spans="1:5" ht="15">
      <c r="A28" s="8"/>
      <c r="B28" s="8"/>
      <c r="C28" s="8"/>
      <c r="D28" s="8"/>
      <c r="E28" s="8"/>
    </row>
    <row r="29" spans="1:5" ht="15">
      <c r="A29" s="8"/>
      <c r="B29" s="8"/>
      <c r="C29" s="8"/>
      <c r="D29" s="8"/>
      <c r="E29" s="8"/>
    </row>
    <row r="30" spans="1:5" ht="15">
      <c r="A30" s="8"/>
      <c r="B30" s="8"/>
      <c r="C30" s="8"/>
      <c r="D30" s="8"/>
      <c r="E30" s="8"/>
    </row>
    <row r="31" spans="1:5" ht="15">
      <c r="A31" s="8"/>
      <c r="B31" s="8"/>
      <c r="C31" s="8"/>
      <c r="D31" s="8"/>
      <c r="E31" s="8"/>
    </row>
    <row r="32" spans="1:5" ht="15">
      <c r="A32" s="8"/>
      <c r="B32" s="8"/>
      <c r="C32" s="8"/>
      <c r="D32" s="8"/>
      <c r="E32" s="8"/>
    </row>
    <row r="33" spans="1:5" ht="15">
      <c r="A33" s="8"/>
      <c r="B33" s="8"/>
      <c r="C33" s="8"/>
      <c r="D33" s="8"/>
      <c r="E33" s="8"/>
    </row>
    <row r="34" spans="1:5" ht="15">
      <c r="A34" s="8"/>
      <c r="B34" s="8"/>
      <c r="C34" s="8"/>
      <c r="D34" s="8"/>
      <c r="E34" s="8"/>
    </row>
    <row r="35" spans="1:5" ht="15">
      <c r="A35" s="8"/>
      <c r="B35" s="8"/>
      <c r="C35" s="8"/>
      <c r="D35" s="8"/>
      <c r="E35" s="8"/>
    </row>
    <row r="36" spans="1:5" ht="15">
      <c r="A36" s="8"/>
      <c r="B36" s="8"/>
      <c r="C36" s="8"/>
      <c r="D36" s="8"/>
      <c r="E36" s="8"/>
    </row>
    <row r="37" spans="1:5" ht="15">
      <c r="A37" s="8"/>
      <c r="B37" s="8"/>
      <c r="C37" s="8"/>
      <c r="D37" s="8"/>
      <c r="E37" s="8"/>
    </row>
    <row r="38" spans="1:5" ht="15">
      <c r="A38" s="8"/>
      <c r="B38" s="8"/>
      <c r="C38" s="8"/>
      <c r="D38" s="8"/>
      <c r="E38" s="8"/>
    </row>
    <row r="39" spans="1:5" ht="15">
      <c r="A39" s="8"/>
      <c r="B39" s="8"/>
      <c r="C39" s="8"/>
      <c r="D39" s="8"/>
      <c r="E39" s="8"/>
    </row>
    <row r="40" spans="1:5" ht="15">
      <c r="A40" s="8"/>
      <c r="B40" s="8"/>
      <c r="C40" s="8"/>
      <c r="D40" s="8"/>
      <c r="E40" s="8"/>
    </row>
    <row r="41" spans="1:5" ht="15">
      <c r="A41" s="8"/>
      <c r="B41" s="8"/>
      <c r="C41" s="8"/>
      <c r="D41" s="8"/>
      <c r="E41" s="8"/>
    </row>
    <row r="42" spans="1:5" ht="15">
      <c r="A42" s="8"/>
      <c r="B42" s="8"/>
      <c r="C42" s="8"/>
      <c r="D42" s="8"/>
      <c r="E42" s="8"/>
    </row>
    <row r="43" spans="1:5" ht="15">
      <c r="A43" s="8"/>
      <c r="B43" s="8"/>
      <c r="C43" s="8"/>
      <c r="D43" s="8"/>
      <c r="E43" s="8"/>
    </row>
    <row r="44" spans="1:5" ht="15">
      <c r="A44" s="8"/>
      <c r="B44" s="8"/>
      <c r="C44" s="8"/>
      <c r="D44" s="8"/>
      <c r="E44" s="8"/>
    </row>
    <row r="45" spans="1:5" ht="15">
      <c r="A45" s="8"/>
      <c r="B45" s="8"/>
      <c r="C45" s="8"/>
      <c r="D45" s="8"/>
      <c r="E45" s="8"/>
    </row>
    <row r="46" spans="1:5" ht="15">
      <c r="A46" s="8"/>
      <c r="B46" s="8"/>
      <c r="C46" s="8"/>
      <c r="D46" s="8"/>
      <c r="E46" s="8"/>
    </row>
    <row r="47" spans="1:5" ht="15">
      <c r="A47" s="8"/>
      <c r="B47" s="8"/>
      <c r="C47" s="8"/>
      <c r="D47" s="8"/>
      <c r="E47" s="8"/>
    </row>
    <row r="48" spans="1:5" ht="15">
      <c r="A48" s="8"/>
      <c r="B48" s="8"/>
      <c r="C48" s="8"/>
      <c r="D48" s="8"/>
      <c r="E48" s="8"/>
    </row>
    <row r="49" spans="1:5" ht="15">
      <c r="A49" s="8"/>
      <c r="B49" s="8"/>
      <c r="C49" s="8"/>
      <c r="D49" s="8"/>
      <c r="E49" s="8"/>
    </row>
    <row r="50" spans="1:5" ht="15">
      <c r="A50" s="8"/>
      <c r="B50" s="8"/>
      <c r="C50" s="8"/>
      <c r="D50" s="8"/>
      <c r="E50" s="8"/>
    </row>
    <row r="51" spans="1:5" ht="15">
      <c r="A51" s="8"/>
      <c r="B51" s="8"/>
      <c r="C51" s="8"/>
      <c r="D51" s="8"/>
      <c r="E51" s="8"/>
    </row>
    <row r="52" spans="1:5" ht="15">
      <c r="A52" s="8"/>
      <c r="B52" s="8"/>
      <c r="C52" s="8"/>
      <c r="D52" s="8"/>
      <c r="E52" s="8"/>
    </row>
    <row r="53" spans="1:5" ht="15">
      <c r="A53" s="8"/>
      <c r="B53" s="8"/>
      <c r="C53" s="8"/>
      <c r="D53" s="8"/>
      <c r="E53" s="8"/>
    </row>
    <row r="54" spans="1:5" ht="15">
      <c r="A54" s="8"/>
      <c r="B54" s="8"/>
      <c r="C54" s="8"/>
      <c r="D54" s="8"/>
      <c r="E54" s="8"/>
    </row>
    <row r="55" spans="1:5" ht="15">
      <c r="A55" s="8"/>
      <c r="B55" s="8"/>
      <c r="C55" s="8"/>
      <c r="D55" s="8"/>
      <c r="E55" s="8"/>
    </row>
    <row r="56" spans="1:5" ht="15">
      <c r="A56" s="8"/>
      <c r="B56" s="8"/>
      <c r="C56" s="8"/>
      <c r="D56" s="8"/>
      <c r="E56" s="8"/>
    </row>
    <row r="57" spans="1:5" ht="15">
      <c r="A57" s="8"/>
      <c r="B57" s="8"/>
      <c r="C57" s="8"/>
      <c r="D57" s="8"/>
      <c r="E57" s="8"/>
    </row>
    <row r="58" spans="1:5" ht="15">
      <c r="A58" s="8"/>
      <c r="B58" s="8"/>
      <c r="C58" s="8"/>
      <c r="D58" s="8"/>
      <c r="E58" s="8"/>
    </row>
    <row r="59" spans="1:5" ht="15">
      <c r="A59" s="8"/>
      <c r="B59" s="8"/>
      <c r="C59" s="8"/>
      <c r="D59" s="8"/>
      <c r="E59" s="8"/>
    </row>
    <row r="60" spans="1:5" ht="15">
      <c r="A60" s="8"/>
      <c r="B60" s="8"/>
      <c r="C60" s="8"/>
      <c r="D60" s="8"/>
      <c r="E60" s="8"/>
    </row>
    <row r="61" spans="1:5" ht="15">
      <c r="A61" s="8"/>
      <c r="B61" s="8"/>
      <c r="C61" s="8"/>
      <c r="D61" s="8"/>
      <c r="E61" s="8"/>
    </row>
    <row r="62" spans="1:5" ht="15">
      <c r="A62" s="8"/>
      <c r="B62" s="8"/>
      <c r="C62" s="8"/>
      <c r="D62" s="8"/>
      <c r="E62" s="8"/>
    </row>
    <row r="63" spans="1:5" ht="15">
      <c r="A63" s="8"/>
      <c r="B63" s="8"/>
      <c r="C63" s="8"/>
      <c r="D63" s="8"/>
      <c r="E63" s="8"/>
    </row>
    <row r="64" spans="1:5" ht="15">
      <c r="A64" s="8"/>
      <c r="B64" s="8"/>
      <c r="C64" s="8"/>
      <c r="D64" s="8"/>
      <c r="E64" s="8"/>
    </row>
    <row r="65" spans="1:5" ht="15">
      <c r="A65" s="8"/>
      <c r="B65" s="8"/>
      <c r="C65" s="8"/>
      <c r="D65" s="8"/>
      <c r="E65" s="8"/>
    </row>
    <row r="66" spans="1:5" ht="15">
      <c r="A66" s="8"/>
      <c r="B66" s="8"/>
      <c r="C66" s="8"/>
      <c r="D66" s="8"/>
      <c r="E66" s="8"/>
    </row>
    <row r="67" spans="1:5" ht="15">
      <c r="A67" s="8"/>
      <c r="B67" s="8"/>
      <c r="C67" s="8"/>
      <c r="D67" s="8"/>
      <c r="E67" s="8"/>
    </row>
    <row r="68" spans="1:5" ht="15">
      <c r="A68" s="8"/>
      <c r="B68" s="8"/>
      <c r="C68" s="8"/>
      <c r="D68" s="8"/>
      <c r="E68" s="8"/>
    </row>
    <row r="69" spans="1:5" ht="15">
      <c r="A69" s="8"/>
      <c r="B69" s="8"/>
      <c r="C69" s="8"/>
      <c r="D69" s="8"/>
      <c r="E69" s="8"/>
    </row>
    <row r="70" spans="1:5" ht="15">
      <c r="A70" s="8"/>
      <c r="B70" s="8"/>
      <c r="C70" s="8"/>
      <c r="D70" s="8"/>
      <c r="E70" s="8"/>
    </row>
    <row r="71" spans="1:5" ht="15">
      <c r="A71" s="8"/>
      <c r="B71" s="8"/>
      <c r="C71" s="8"/>
      <c r="D71" s="8"/>
      <c r="E71" s="8"/>
    </row>
    <row r="72" spans="1:5" ht="15">
      <c r="A72" s="8"/>
      <c r="B72" s="8"/>
      <c r="C72" s="8"/>
      <c r="D72" s="8"/>
      <c r="E72" s="8"/>
    </row>
    <row r="73" spans="1:5" ht="15">
      <c r="A73" s="8"/>
      <c r="B73" s="8"/>
      <c r="C73" s="8"/>
      <c r="D73" s="8"/>
      <c r="E73" s="8"/>
    </row>
    <row r="74" spans="1:5" ht="15">
      <c r="A74" s="8"/>
      <c r="B74" s="8"/>
      <c r="C74" s="8"/>
      <c r="D74" s="8"/>
      <c r="E74" s="8"/>
    </row>
    <row r="75" spans="1:5" ht="15">
      <c r="A75" s="8"/>
      <c r="B75" s="8"/>
      <c r="C75" s="8"/>
      <c r="D75" s="8"/>
      <c r="E75" s="8"/>
    </row>
    <row r="76" spans="1:5" ht="15">
      <c r="A76" s="8"/>
      <c r="B76" s="8"/>
      <c r="C76" s="8"/>
      <c r="D76" s="8"/>
      <c r="E76" s="8"/>
    </row>
    <row r="77" spans="1:5" ht="15">
      <c r="A77" s="8"/>
      <c r="B77" s="8"/>
      <c r="C77" s="8"/>
      <c r="D77" s="8"/>
      <c r="E77" s="8"/>
    </row>
    <row r="78" spans="1:5" ht="15">
      <c r="A78" s="8"/>
      <c r="B78" s="8"/>
      <c r="C78" s="8"/>
      <c r="D78" s="8"/>
      <c r="E78" s="8"/>
    </row>
    <row r="79" spans="1:5" ht="15">
      <c r="A79" s="8"/>
      <c r="B79" s="8"/>
      <c r="C79" s="8"/>
      <c r="D79" s="8"/>
      <c r="E79" s="8"/>
    </row>
    <row r="80" spans="1:5" ht="15">
      <c r="A80" s="8"/>
      <c r="B80" s="8"/>
      <c r="C80" s="8"/>
      <c r="D80" s="8"/>
      <c r="E80" s="8"/>
    </row>
    <row r="81" spans="1:5" ht="15">
      <c r="A81" s="8"/>
      <c r="B81" s="8"/>
      <c r="C81" s="8"/>
      <c r="D81" s="8"/>
      <c r="E81" s="8"/>
    </row>
    <row r="82" spans="1:5" ht="15">
      <c r="A82" s="8"/>
      <c r="B82" s="8"/>
      <c r="C82" s="8"/>
      <c r="D82" s="8"/>
      <c r="E82" s="8"/>
    </row>
    <row r="83" spans="1:5" ht="15">
      <c r="A83" s="8"/>
      <c r="B83" s="8"/>
      <c r="C83" s="8"/>
      <c r="D83" s="8"/>
      <c r="E83" s="8"/>
    </row>
    <row r="84" spans="1:5" ht="15">
      <c r="A84" s="8"/>
      <c r="B84" s="8"/>
      <c r="C84" s="8"/>
      <c r="D84" s="8"/>
      <c r="E84" s="8"/>
    </row>
    <row r="85" spans="1:5" ht="15">
      <c r="A85" s="8"/>
      <c r="B85" s="8"/>
      <c r="C85" s="8"/>
      <c r="D85" s="8"/>
      <c r="E85" s="8"/>
    </row>
    <row r="86" spans="1:5" ht="15">
      <c r="A86" s="8"/>
      <c r="B86" s="8"/>
      <c r="C86" s="8"/>
      <c r="D86" s="8"/>
      <c r="E86" s="8"/>
    </row>
    <row r="87" spans="1:5" ht="15">
      <c r="A87" s="8"/>
      <c r="B87" s="8"/>
      <c r="C87" s="8"/>
      <c r="D87" s="8"/>
      <c r="E87" s="8"/>
    </row>
    <row r="88" spans="1:5" ht="15">
      <c r="A88" s="8"/>
      <c r="B88" s="8"/>
      <c r="C88" s="8"/>
      <c r="D88" s="8"/>
      <c r="E88" s="8"/>
    </row>
    <row r="89" spans="1:5" ht="15">
      <c r="A89" s="8"/>
      <c r="B89" s="8"/>
      <c r="C89" s="8"/>
      <c r="D89" s="8"/>
      <c r="E89" s="8"/>
    </row>
    <row r="90" spans="1:5" ht="15">
      <c r="A90" s="8"/>
      <c r="B90" s="8"/>
      <c r="C90" s="8"/>
      <c r="D90" s="8"/>
      <c r="E90" s="8"/>
    </row>
    <row r="91" spans="1:5" ht="15">
      <c r="A91" s="8"/>
      <c r="B91" s="8"/>
      <c r="C91" s="8"/>
      <c r="D91" s="8"/>
      <c r="E91" s="8"/>
    </row>
    <row r="92" spans="1:5" ht="15">
      <c r="A92" s="8"/>
      <c r="B92" s="8"/>
      <c r="C92" s="8"/>
      <c r="D92" s="8"/>
      <c r="E92" s="8"/>
    </row>
    <row r="93" spans="1:5" ht="15">
      <c r="A93" s="8"/>
      <c r="B93" s="8"/>
      <c r="C93" s="8"/>
      <c r="D93" s="8"/>
      <c r="E93" s="8"/>
    </row>
    <row r="94" spans="1:5" ht="15">
      <c r="A94" s="8"/>
      <c r="B94" s="8"/>
      <c r="C94" s="8"/>
      <c r="D94" s="8"/>
      <c r="E94" s="8"/>
    </row>
    <row r="95" spans="1:5" ht="15">
      <c r="A95" s="8"/>
      <c r="B95" s="8"/>
      <c r="C95" s="8"/>
      <c r="D95" s="8"/>
      <c r="E95" s="8"/>
    </row>
    <row r="96" spans="1:5" ht="15">
      <c r="A96" s="8"/>
      <c r="B96" s="8"/>
      <c r="C96" s="8"/>
      <c r="D96" s="8"/>
      <c r="E96" s="8"/>
    </row>
    <row r="97" spans="1:5" ht="15">
      <c r="A97" s="8"/>
      <c r="B97" s="8"/>
      <c r="C97" s="8"/>
      <c r="D97" s="8"/>
      <c r="E97" s="8"/>
    </row>
    <row r="98" spans="1:5" ht="15">
      <c r="A98" s="8"/>
      <c r="B98" s="8"/>
      <c r="C98" s="8"/>
      <c r="D98" s="8"/>
      <c r="E98" s="8"/>
    </row>
    <row r="99" spans="1:5" ht="15">
      <c r="A99" s="8"/>
      <c r="B99" s="8"/>
      <c r="C99" s="8"/>
      <c r="D99" s="8"/>
      <c r="E99" s="8"/>
    </row>
    <row r="100" spans="1:5" ht="15">
      <c r="A100" s="8"/>
      <c r="B100" s="8"/>
      <c r="C100" s="8"/>
      <c r="D100" s="8"/>
      <c r="E100" s="8"/>
    </row>
    <row r="101" spans="1:5" ht="15">
      <c r="A101" s="8"/>
      <c r="B101" s="8"/>
      <c r="C101" s="8"/>
      <c r="D101" s="8"/>
      <c r="E101" s="8"/>
    </row>
    <row r="102" spans="1:5" ht="15">
      <c r="A102" s="8"/>
      <c r="B102" s="8"/>
      <c r="C102" s="8"/>
      <c r="D102" s="8"/>
      <c r="E102" s="8"/>
    </row>
    <row r="103" spans="1:5" ht="15">
      <c r="A103" s="8"/>
      <c r="B103" s="8"/>
      <c r="C103" s="8"/>
      <c r="D103" s="8"/>
      <c r="E103" s="8"/>
    </row>
    <row r="104" spans="1:5" ht="15">
      <c r="A104" s="8"/>
      <c r="B104" s="8"/>
      <c r="C104" s="8"/>
      <c r="D104" s="8"/>
      <c r="E104" s="8"/>
    </row>
    <row r="105" spans="1:5" ht="15">
      <c r="A105" s="8"/>
      <c r="B105" s="8"/>
      <c r="C105" s="8"/>
      <c r="D105" s="8"/>
      <c r="E105" s="8"/>
    </row>
    <row r="106" spans="1:5" ht="15">
      <c r="A106" s="8"/>
      <c r="B106" s="8"/>
      <c r="C106" s="8"/>
      <c r="D106" s="8"/>
      <c r="E106" s="8"/>
    </row>
    <row r="107" spans="1:5" ht="15">
      <c r="A107" s="8"/>
      <c r="B107" s="8"/>
      <c r="C107" s="8"/>
      <c r="D107" s="8"/>
      <c r="E107" s="8"/>
    </row>
    <row r="108" spans="1:5" ht="15">
      <c r="A108" s="8"/>
      <c r="B108" s="8"/>
      <c r="C108" s="8"/>
      <c r="D108" s="8"/>
      <c r="E108" s="8"/>
    </row>
    <row r="109" spans="1:5" ht="15">
      <c r="A109" s="8"/>
      <c r="B109" s="8"/>
      <c r="C109" s="8"/>
      <c r="D109" s="8"/>
      <c r="E109" s="8"/>
    </row>
    <row r="110" spans="1:5" ht="15">
      <c r="A110" s="8"/>
      <c r="B110" s="8"/>
      <c r="C110" s="8"/>
      <c r="D110" s="8"/>
      <c r="E110" s="8"/>
    </row>
    <row r="111" spans="1:5" ht="15">
      <c r="A111" s="8"/>
      <c r="B111" s="8"/>
      <c r="C111" s="8"/>
      <c r="D111" s="8"/>
      <c r="E111" s="8"/>
    </row>
    <row r="112" spans="1:5" ht="15">
      <c r="A112" s="8"/>
      <c r="B112" s="8"/>
      <c r="C112" s="8"/>
      <c r="D112" s="8"/>
      <c r="E112" s="8"/>
    </row>
    <row r="113" spans="1:5" ht="15">
      <c r="A113" s="8"/>
      <c r="B113" s="8"/>
      <c r="C113" s="8"/>
      <c r="D113" s="8"/>
      <c r="E113" s="8"/>
    </row>
    <row r="114" spans="1:5" ht="15">
      <c r="A114" s="8"/>
      <c r="B114" s="8"/>
      <c r="C114" s="8"/>
      <c r="D114" s="8"/>
      <c r="E114" s="8"/>
    </row>
    <row r="115" spans="1:5" ht="15">
      <c r="A115" s="8"/>
      <c r="B115" s="8"/>
      <c r="C115" s="8"/>
      <c r="D115" s="8"/>
      <c r="E115" s="8"/>
    </row>
    <row r="116" spans="1:5" ht="15">
      <c r="A116" s="8"/>
      <c r="B116" s="8"/>
      <c r="C116" s="8"/>
      <c r="D116" s="8"/>
      <c r="E116" s="8"/>
    </row>
    <row r="117" spans="1:5" ht="15">
      <c r="A117" s="8"/>
      <c r="B117" s="8"/>
      <c r="C117" s="8"/>
      <c r="D117" s="8"/>
      <c r="E117" s="8"/>
    </row>
    <row r="118" spans="1:5" ht="15">
      <c r="A118" s="8"/>
      <c r="B118" s="8"/>
      <c r="C118" s="8"/>
      <c r="D118" s="8"/>
      <c r="E118" s="8"/>
    </row>
    <row r="119" spans="1:5" ht="15">
      <c r="A119" s="8"/>
      <c r="B119" s="8"/>
      <c r="C119" s="8"/>
      <c r="D119" s="8"/>
      <c r="E119" s="8"/>
    </row>
    <row r="120" spans="1:5" ht="15">
      <c r="A120" s="8"/>
      <c r="B120" s="8"/>
      <c r="C120" s="8"/>
      <c r="D120" s="8"/>
      <c r="E120" s="8"/>
    </row>
    <row r="121" spans="1:5" ht="15">
      <c r="A121" s="8"/>
      <c r="B121" s="8"/>
      <c r="C121" s="8"/>
      <c r="D121" s="8"/>
      <c r="E121" s="8"/>
    </row>
    <row r="122" spans="1:5" ht="15">
      <c r="A122" s="8"/>
      <c r="B122" s="8"/>
      <c r="C122" s="8"/>
      <c r="D122" s="8"/>
      <c r="E122" s="8"/>
    </row>
    <row r="123" spans="1:5" ht="15">
      <c r="A123" s="8"/>
      <c r="B123" s="8"/>
      <c r="C123" s="8"/>
      <c r="D123" s="8"/>
      <c r="E123" s="8"/>
    </row>
    <row r="124" spans="1:5" ht="15">
      <c r="A124" s="8"/>
      <c r="B124" s="8"/>
      <c r="C124" s="8"/>
      <c r="D124" s="8"/>
      <c r="E124" s="8"/>
    </row>
    <row r="125" spans="1:5" ht="15">
      <c r="A125" s="8"/>
      <c r="B125" s="8"/>
      <c r="C125" s="8"/>
      <c r="D125" s="8"/>
      <c r="E125" s="8"/>
    </row>
    <row r="126" spans="1:5" ht="15">
      <c r="A126" s="8"/>
      <c r="B126" s="8"/>
      <c r="C126" s="8"/>
      <c r="D126" s="8"/>
      <c r="E126" s="8"/>
    </row>
    <row r="127" spans="1:5" ht="15">
      <c r="A127" s="8"/>
      <c r="B127" s="8"/>
      <c r="C127" s="8"/>
      <c r="D127" s="8"/>
      <c r="E127" s="8"/>
    </row>
    <row r="128" spans="1:5" ht="15">
      <c r="A128" s="8"/>
      <c r="B128" s="8"/>
      <c r="C128" s="8"/>
      <c r="D128" s="8"/>
      <c r="E128" s="8"/>
    </row>
    <row r="129" spans="1:5" ht="15">
      <c r="A129" s="8"/>
      <c r="B129" s="8"/>
      <c r="C129" s="8"/>
      <c r="D129" s="8"/>
      <c r="E129" s="8"/>
    </row>
    <row r="130" spans="1:5" ht="15">
      <c r="A130" s="8"/>
      <c r="B130" s="8"/>
      <c r="C130" s="8"/>
      <c r="D130" s="8"/>
      <c r="E130" s="8"/>
    </row>
    <row r="131" spans="1:5" ht="15">
      <c r="A131" s="8"/>
      <c r="B131" s="8"/>
      <c r="C131" s="8"/>
      <c r="D131" s="8"/>
      <c r="E131" s="8"/>
    </row>
    <row r="132" spans="1:5" ht="15">
      <c r="A132" s="8"/>
      <c r="B132" s="8"/>
      <c r="C132" s="8"/>
      <c r="D132" s="8"/>
      <c r="E132" s="8"/>
    </row>
    <row r="133" spans="1:5" ht="15">
      <c r="A133" s="8"/>
      <c r="B133" s="8"/>
      <c r="C133" s="8"/>
      <c r="D133" s="8"/>
      <c r="E133" s="8"/>
    </row>
    <row r="134" spans="1:5" ht="15">
      <c r="A134" s="8"/>
      <c r="B134" s="8"/>
      <c r="C134" s="8"/>
      <c r="D134" s="8"/>
      <c r="E134" s="8"/>
    </row>
    <row r="135" spans="1:5" ht="15">
      <c r="A135" s="8"/>
      <c r="B135" s="8"/>
      <c r="C135" s="8"/>
      <c r="D135" s="8"/>
      <c r="E135" s="8"/>
    </row>
    <row r="136" spans="1:5" ht="15">
      <c r="A136" s="8"/>
      <c r="B136" s="8"/>
      <c r="C136" s="8"/>
      <c r="D136" s="8"/>
      <c r="E136" s="8"/>
    </row>
    <row r="137" spans="1:5" ht="15">
      <c r="A137" s="8"/>
      <c r="B137" s="8"/>
      <c r="C137" s="8"/>
      <c r="D137" s="8"/>
      <c r="E137" s="8"/>
    </row>
    <row r="138" spans="1:5" ht="15">
      <c r="A138" s="8"/>
      <c r="B138" s="8"/>
      <c r="C138" s="8"/>
      <c r="D138" s="8"/>
      <c r="E138" s="8"/>
    </row>
    <row r="139" spans="1:5" ht="15">
      <c r="A139" s="8"/>
      <c r="B139" s="8"/>
      <c r="C139" s="8"/>
      <c r="D139" s="8"/>
      <c r="E139" s="8"/>
    </row>
    <row r="140" spans="1:5" ht="15">
      <c r="A140" s="8"/>
      <c r="B140" s="8"/>
      <c r="C140" s="8"/>
      <c r="D140" s="8"/>
      <c r="E140" s="8"/>
    </row>
    <row r="141" spans="1:5" ht="15">
      <c r="A141" s="8"/>
      <c r="B141" s="8"/>
      <c r="C141" s="8"/>
      <c r="D141" s="8"/>
      <c r="E141" s="8"/>
    </row>
    <row r="142" spans="1:5" ht="15">
      <c r="A142" s="8"/>
      <c r="B142" s="8"/>
      <c r="C142" s="8"/>
      <c r="D142" s="8"/>
      <c r="E142" s="8"/>
    </row>
    <row r="143" spans="1:5" ht="15">
      <c r="A143" s="8"/>
      <c r="B143" s="8"/>
      <c r="C143" s="8"/>
      <c r="D143" s="8"/>
      <c r="E143" s="8"/>
    </row>
    <row r="144" spans="1:5" ht="15">
      <c r="A144" s="8"/>
      <c r="B144" s="8"/>
      <c r="C144" s="8"/>
      <c r="D144" s="8"/>
      <c r="E144" s="8"/>
    </row>
    <row r="145" spans="1:5" ht="15">
      <c r="A145" s="8"/>
      <c r="B145" s="8"/>
      <c r="C145" s="8"/>
      <c r="D145" s="8"/>
      <c r="E145" s="8"/>
    </row>
    <row r="146" spans="1:5" ht="15">
      <c r="A146" s="8"/>
      <c r="B146" s="8"/>
      <c r="C146" s="8"/>
      <c r="D146" s="8"/>
      <c r="E146" s="8"/>
    </row>
    <row r="147" spans="1:5" ht="15">
      <c r="A147" s="8"/>
      <c r="B147" s="8"/>
      <c r="C147" s="8"/>
      <c r="D147" s="8"/>
      <c r="E147" s="8"/>
    </row>
    <row r="148" spans="1:5" ht="15">
      <c r="A148" s="8"/>
      <c r="B148" s="8"/>
      <c r="C148" s="8"/>
      <c r="D148" s="8"/>
      <c r="E148" s="8"/>
    </row>
    <row r="149" spans="1:5" ht="15">
      <c r="A149" s="8"/>
      <c r="B149" s="8"/>
      <c r="C149" s="8"/>
      <c r="D149" s="8"/>
      <c r="E149" s="8"/>
    </row>
    <row r="150" spans="1:5" ht="15">
      <c r="A150" s="8"/>
      <c r="B150" s="8"/>
      <c r="C150" s="8"/>
      <c r="D150" s="8"/>
      <c r="E150" s="8"/>
    </row>
    <row r="151" spans="1:5" ht="15">
      <c r="A151" s="8"/>
      <c r="B151" s="8"/>
      <c r="C151" s="8"/>
      <c r="D151" s="8"/>
      <c r="E151" s="8"/>
    </row>
    <row r="152" spans="1:5" ht="15">
      <c r="A152" s="8"/>
      <c r="B152" s="8"/>
      <c r="C152" s="8"/>
      <c r="D152" s="8"/>
      <c r="E152" s="8"/>
    </row>
    <row r="153" spans="1:5" ht="15">
      <c r="A153" s="8"/>
      <c r="B153" s="8"/>
      <c r="C153" s="8"/>
      <c r="D153" s="8"/>
      <c r="E153" s="8"/>
    </row>
    <row r="154" spans="1:5" ht="15">
      <c r="A154" s="8"/>
      <c r="B154" s="8"/>
      <c r="C154" s="8"/>
      <c r="D154" s="8"/>
      <c r="E154" s="8"/>
    </row>
    <row r="155" spans="1:5" ht="15">
      <c r="A155" s="8"/>
      <c r="B155" s="8"/>
      <c r="C155" s="8"/>
      <c r="D155" s="8"/>
      <c r="E155" s="8"/>
    </row>
    <row r="156" spans="1:5" ht="15">
      <c r="A156" s="8"/>
      <c r="B156" s="8"/>
      <c r="C156" s="8"/>
      <c r="D156" s="8"/>
      <c r="E156" s="8"/>
    </row>
    <row r="157" spans="1:5" ht="15">
      <c r="A157" s="8"/>
      <c r="B157" s="8"/>
      <c r="C157" s="8"/>
      <c r="D157" s="8"/>
      <c r="E157" s="8"/>
    </row>
    <row r="158" spans="1:5" ht="15">
      <c r="A158" s="8"/>
      <c r="B158" s="8"/>
      <c r="C158" s="8"/>
      <c r="D158" s="8"/>
      <c r="E158" s="8"/>
    </row>
    <row r="159" spans="1:5" ht="15">
      <c r="A159" s="8"/>
      <c r="B159" s="8"/>
      <c r="C159" s="8"/>
      <c r="D159" s="8"/>
      <c r="E159" s="8"/>
    </row>
    <row r="160" spans="1:5" ht="15">
      <c r="A160" s="8"/>
      <c r="B160" s="8"/>
      <c r="C160" s="8"/>
      <c r="D160" s="8"/>
      <c r="E160" s="8"/>
    </row>
    <row r="161" spans="1:5" ht="15">
      <c r="A161" s="8"/>
      <c r="B161" s="8"/>
      <c r="C161" s="8"/>
      <c r="D161" s="8"/>
      <c r="E161" s="8"/>
    </row>
    <row r="162" spans="1:5" ht="15">
      <c r="A162" s="8"/>
      <c r="B162" s="8"/>
      <c r="C162" s="8"/>
      <c r="D162" s="8"/>
      <c r="E162" s="8"/>
    </row>
    <row r="163" spans="1:5" ht="15">
      <c r="A163" s="8"/>
      <c r="B163" s="8"/>
      <c r="C163" s="8"/>
      <c r="D163" s="8"/>
      <c r="E163" s="8"/>
    </row>
    <row r="164" spans="1:5" ht="15">
      <c r="A164" s="8"/>
      <c r="B164" s="8"/>
      <c r="C164" s="8"/>
      <c r="D164" s="8"/>
      <c r="E164" s="8"/>
    </row>
    <row r="165" spans="1:5" ht="15">
      <c r="A165" s="8"/>
      <c r="B165" s="8"/>
      <c r="C165" s="8"/>
      <c r="D165" s="8"/>
      <c r="E165" s="8"/>
    </row>
    <row r="166" spans="1:5" ht="15">
      <c r="A166" s="8"/>
      <c r="B166" s="8"/>
      <c r="C166" s="8"/>
      <c r="D166" s="8"/>
      <c r="E166" s="8"/>
    </row>
    <row r="167" spans="1:5" ht="15">
      <c r="A167" s="8"/>
      <c r="B167" s="8"/>
      <c r="C167" s="8"/>
      <c r="D167" s="8"/>
      <c r="E167" s="8"/>
    </row>
    <row r="168" spans="1:5" ht="15">
      <c r="A168" s="8"/>
      <c r="B168" s="8"/>
      <c r="C168" s="8"/>
      <c r="D168" s="8"/>
      <c r="E168" s="8"/>
    </row>
    <row r="169" spans="1:5" ht="15">
      <c r="A169" s="8"/>
      <c r="B169" s="8"/>
      <c r="C169" s="8"/>
      <c r="D169" s="8"/>
      <c r="E169" s="8"/>
    </row>
    <row r="170" spans="1:5" ht="15">
      <c r="A170" s="8"/>
      <c r="B170" s="8"/>
      <c r="C170" s="8"/>
      <c r="D170" s="8"/>
      <c r="E170" s="8"/>
    </row>
    <row r="171" spans="1:5" ht="15">
      <c r="A171" s="8"/>
      <c r="B171" s="8"/>
      <c r="C171" s="8"/>
      <c r="D171" s="8"/>
      <c r="E171" s="8"/>
    </row>
    <row r="172" spans="1:5" ht="15">
      <c r="A172" s="8"/>
      <c r="B172" s="8"/>
      <c r="C172" s="8"/>
      <c r="D172" s="8"/>
      <c r="E172" s="8"/>
    </row>
    <row r="173" spans="1:5" ht="15">
      <c r="A173" s="8"/>
      <c r="B173" s="8"/>
      <c r="C173" s="8"/>
      <c r="D173" s="8"/>
      <c r="E173" s="8"/>
    </row>
    <row r="174" spans="1:5" ht="15">
      <c r="A174" s="8"/>
      <c r="B174" s="8"/>
      <c r="C174" s="8"/>
      <c r="D174" s="8"/>
      <c r="E174" s="8"/>
    </row>
    <row r="175" spans="1:5" ht="15">
      <c r="A175" s="8"/>
      <c r="B175" s="8"/>
      <c r="C175" s="8"/>
      <c r="D175" s="8"/>
      <c r="E175" s="8"/>
    </row>
    <row r="176" spans="1:5" ht="15">
      <c r="A176" s="8"/>
      <c r="B176" s="8"/>
      <c r="C176" s="8"/>
      <c r="D176" s="8"/>
      <c r="E176" s="8"/>
    </row>
    <row r="177" spans="1:5" ht="15">
      <c r="A177" s="8"/>
      <c r="B177" s="8"/>
      <c r="C177" s="8"/>
      <c r="D177" s="8"/>
      <c r="E177" s="8"/>
    </row>
    <row r="178" spans="1:5" ht="15">
      <c r="A178" s="8"/>
      <c r="B178" s="8"/>
      <c r="C178" s="8"/>
      <c r="D178" s="8"/>
      <c r="E178" s="8"/>
    </row>
    <row r="179" spans="1:5" ht="15">
      <c r="A179" s="8"/>
      <c r="B179" s="8"/>
      <c r="C179" s="8"/>
      <c r="D179" s="8"/>
      <c r="E179" s="8"/>
    </row>
    <row r="180" spans="1:5" ht="15">
      <c r="A180" s="8"/>
      <c r="B180" s="8"/>
      <c r="C180" s="8"/>
      <c r="D180" s="8"/>
      <c r="E180" s="8"/>
    </row>
    <row r="181" spans="1:5" ht="15">
      <c r="A181" s="8"/>
      <c r="B181" s="8"/>
      <c r="C181" s="8"/>
      <c r="D181" s="8"/>
      <c r="E181" s="8"/>
    </row>
    <row r="182" spans="1:5" ht="15">
      <c r="A182" s="8"/>
      <c r="B182" s="8"/>
      <c r="C182" s="8"/>
      <c r="D182" s="8"/>
      <c r="E182" s="8"/>
    </row>
    <row r="183" spans="1:5" ht="15">
      <c r="A183" s="8"/>
      <c r="B183" s="8"/>
      <c r="C183" s="8"/>
      <c r="D183" s="8"/>
      <c r="E183" s="8"/>
    </row>
    <row r="184" spans="1:5" ht="15">
      <c r="A184" s="8"/>
      <c r="B184" s="8"/>
      <c r="C184" s="8"/>
      <c r="D184" s="8"/>
      <c r="E184" s="8"/>
    </row>
    <row r="185" spans="1:5" ht="15">
      <c r="A185" s="8"/>
      <c r="B185" s="8"/>
      <c r="C185" s="8"/>
      <c r="D185" s="8"/>
      <c r="E185" s="8"/>
    </row>
    <row r="186" spans="1:5" ht="15">
      <c r="A186" s="8"/>
      <c r="B186" s="8"/>
      <c r="C186" s="8"/>
      <c r="D186" s="8"/>
      <c r="E186" s="8"/>
    </row>
    <row r="187" spans="1:5" ht="15">
      <c r="A187" s="8"/>
      <c r="B187" s="8"/>
      <c r="C187" s="8"/>
      <c r="D187" s="8"/>
      <c r="E187" s="8"/>
    </row>
    <row r="188" spans="1:5" ht="15">
      <c r="A188" s="8"/>
      <c r="B188" s="8"/>
      <c r="C188" s="8"/>
      <c r="D188" s="8"/>
      <c r="E188" s="8"/>
    </row>
    <row r="189" spans="1:5" ht="15">
      <c r="A189" s="8"/>
      <c r="B189" s="8"/>
      <c r="C189" s="8"/>
      <c r="D189" s="8"/>
      <c r="E189" s="8"/>
    </row>
    <row r="190" spans="1:5" ht="15">
      <c r="A190" s="8"/>
      <c r="B190" s="8"/>
      <c r="C190" s="8"/>
      <c r="D190" s="8"/>
      <c r="E190" s="8"/>
    </row>
    <row r="191" spans="1:5" ht="15">
      <c r="A191" s="8"/>
      <c r="B191" s="8"/>
      <c r="C191" s="8"/>
      <c r="D191" s="8"/>
      <c r="E191" s="8"/>
    </row>
    <row r="192" spans="1:5" ht="15">
      <c r="A192" s="8"/>
      <c r="B192" s="8"/>
      <c r="C192" s="8"/>
      <c r="D192" s="8"/>
      <c r="E192" s="8"/>
    </row>
    <row r="193" spans="1:5" ht="15">
      <c r="A193" s="8"/>
      <c r="B193" s="8"/>
      <c r="C193" s="8"/>
      <c r="D193" s="8"/>
      <c r="E193" s="8"/>
    </row>
    <row r="194" spans="1:5" ht="15">
      <c r="A194" s="8"/>
      <c r="B194" s="8"/>
      <c r="C194" s="8"/>
      <c r="D194" s="8"/>
      <c r="E194" s="8"/>
    </row>
    <row r="195" spans="1:5" ht="15">
      <c r="A195" s="8"/>
      <c r="B195" s="8"/>
      <c r="C195" s="8"/>
      <c r="D195" s="8"/>
      <c r="E195" s="8"/>
    </row>
    <row r="196" spans="1:5" ht="15">
      <c r="A196" s="8"/>
      <c r="B196" s="8"/>
      <c r="C196" s="8"/>
      <c r="D196" s="8"/>
      <c r="E196" s="8"/>
    </row>
    <row r="197" spans="1:5" ht="15">
      <c r="A197" s="8"/>
      <c r="B197" s="8"/>
      <c r="C197" s="8"/>
      <c r="D197" s="8"/>
      <c r="E197" s="8"/>
    </row>
    <row r="198" spans="1:5" ht="15">
      <c r="A198" s="8"/>
      <c r="B198" s="8"/>
      <c r="C198" s="8"/>
      <c r="D198" s="8"/>
      <c r="E198" s="8"/>
    </row>
    <row r="199" spans="1:5" ht="15">
      <c r="A199" s="8"/>
      <c r="B199" s="8"/>
      <c r="C199" s="8"/>
      <c r="D199" s="8"/>
      <c r="E199" s="8"/>
    </row>
    <row r="200" spans="1:5" ht="15">
      <c r="A200" s="8"/>
      <c r="B200" s="8"/>
      <c r="C200" s="8"/>
      <c r="D200" s="8"/>
      <c r="E200" s="8"/>
    </row>
    <row r="201" spans="1:5" ht="15">
      <c r="A201" s="8"/>
      <c r="B201" s="8"/>
      <c r="C201" s="8"/>
      <c r="D201" s="8"/>
      <c r="E201" s="8"/>
    </row>
    <row r="202" spans="1:5" ht="15">
      <c r="A202" s="8"/>
      <c r="B202" s="8"/>
      <c r="C202" s="8"/>
      <c r="D202" s="8"/>
      <c r="E202" s="8"/>
    </row>
    <row r="203" spans="1:5" ht="15">
      <c r="A203" s="8"/>
      <c r="B203" s="8"/>
      <c r="C203" s="8"/>
      <c r="D203" s="8"/>
      <c r="E203" s="8"/>
    </row>
    <row r="204" spans="1:5" ht="15">
      <c r="A204" s="8"/>
      <c r="B204" s="8"/>
      <c r="C204" s="8"/>
      <c r="D204" s="8"/>
      <c r="E204" s="8"/>
    </row>
    <row r="205" spans="1:5" ht="15">
      <c r="A205" s="8"/>
      <c r="B205" s="8"/>
      <c r="C205" s="8"/>
      <c r="D205" s="8"/>
      <c r="E205" s="8"/>
    </row>
    <row r="206" spans="1:5" ht="15">
      <c r="A206" s="8"/>
      <c r="B206" s="8"/>
      <c r="C206" s="8"/>
      <c r="D206" s="8"/>
      <c r="E206" s="8"/>
    </row>
    <row r="207" spans="1:5" ht="15">
      <c r="A207" s="8"/>
      <c r="B207" s="8"/>
      <c r="C207" s="8"/>
      <c r="D207" s="8"/>
      <c r="E207" s="8"/>
    </row>
  </sheetData>
  <sheetProtection sheet="1" objects="1" scenarios="1"/>
  <mergeCells count="6">
    <mergeCell ref="G18:P18"/>
    <mergeCell ref="G21:P21"/>
    <mergeCell ref="A1:D1"/>
    <mergeCell ref="A2:E2"/>
    <mergeCell ref="A18:E18"/>
    <mergeCell ref="A21:E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21"/>
  <sheetViews>
    <sheetView view="pageBreakPreview" zoomScaleSheetLayoutView="100" zoomScalePageLayoutView="0" workbookViewId="0" topLeftCell="A2">
      <selection activeCell="A21" sqref="A21:G21"/>
    </sheetView>
  </sheetViews>
  <sheetFormatPr defaultColWidth="9.140625" defaultRowHeight="15"/>
  <cols>
    <col min="1" max="1" width="39.421875" style="8" customWidth="1"/>
    <col min="2" max="2" width="24.8515625" style="8" customWidth="1"/>
    <col min="3" max="3" width="16.421875" style="8" customWidth="1"/>
    <col min="4" max="4" width="14.57421875" style="8" customWidth="1"/>
    <col min="5" max="5" width="12.421875" style="8" customWidth="1"/>
    <col min="6" max="6" width="8.57421875" style="8" customWidth="1"/>
    <col min="7" max="7" width="16.421875" style="8" customWidth="1"/>
    <col min="8" max="8" width="2.8515625" style="8" customWidth="1"/>
    <col min="9" max="13" width="9.140625" style="8" customWidth="1"/>
    <col min="14" max="14" width="10.421875" style="8" customWidth="1"/>
    <col min="15" max="17" width="9.140625" style="8" customWidth="1"/>
    <col min="18" max="18" width="16.8515625" style="8" customWidth="1"/>
    <col min="19" max="19" width="9.140625" style="8" customWidth="1"/>
    <col min="20" max="20" width="10.8515625" style="8" customWidth="1"/>
    <col min="21" max="16384" width="9.140625" style="8" customWidth="1"/>
  </cols>
  <sheetData>
    <row r="1" spans="1:7" ht="24" customHeight="1">
      <c r="A1" s="442" t="s">
        <v>189</v>
      </c>
      <c r="B1" s="442"/>
      <c r="C1" s="442"/>
      <c r="D1" s="442"/>
      <c r="E1" s="442"/>
      <c r="F1" s="442"/>
      <c r="G1" s="8" t="str">
        <f>+'Section A'!B2</f>
        <v>City of Chicago, Department of Housing</v>
      </c>
    </row>
    <row r="2" spans="1:9" ht="89.25" customHeight="1">
      <c r="A2" s="445" t="s">
        <v>197</v>
      </c>
      <c r="B2" s="445"/>
      <c r="C2" s="445"/>
      <c r="D2" s="445"/>
      <c r="E2" s="445"/>
      <c r="F2" s="445"/>
      <c r="G2" s="445"/>
      <c r="H2" s="17"/>
      <c r="I2" s="17"/>
    </row>
    <row r="3" spans="2:9" ht="15">
      <c r="B3" s="17"/>
      <c r="C3" s="17"/>
      <c r="D3" s="17"/>
      <c r="E3" s="17"/>
      <c r="F3" s="17"/>
      <c r="G3" s="17"/>
      <c r="H3" s="17"/>
      <c r="I3" s="17"/>
    </row>
    <row r="4" spans="1:9" ht="15">
      <c r="A4" s="245" t="s">
        <v>311</v>
      </c>
      <c r="B4" s="245" t="s">
        <v>43</v>
      </c>
      <c r="C4" s="67" t="s">
        <v>44</v>
      </c>
      <c r="D4" s="67" t="s">
        <v>45</v>
      </c>
      <c r="E4" s="67" t="s">
        <v>46</v>
      </c>
      <c r="F4" s="67" t="s">
        <v>47</v>
      </c>
      <c r="G4" s="245" t="s">
        <v>285</v>
      </c>
      <c r="H4" s="17"/>
      <c r="I4" s="17"/>
    </row>
    <row r="5" spans="1:9" s="117" customFormat="1" ht="15">
      <c r="A5" s="286"/>
      <c r="B5" s="286"/>
      <c r="C5" s="281"/>
      <c r="D5" s="287"/>
      <c r="E5" s="287"/>
      <c r="F5" s="287"/>
      <c r="G5" s="116">
        <f>ROUND(+C5*E5*F5,2)</f>
        <v>0</v>
      </c>
      <c r="H5" s="141"/>
      <c r="I5" s="141"/>
    </row>
    <row r="6" spans="1:9" s="117" customFormat="1" ht="15">
      <c r="A6" s="288"/>
      <c r="B6" s="288"/>
      <c r="C6" s="281"/>
      <c r="D6" s="287"/>
      <c r="E6" s="287"/>
      <c r="F6" s="287"/>
      <c r="G6" s="116">
        <f>ROUND(+C6*E6*F6,2)</f>
        <v>0</v>
      </c>
      <c r="H6" s="103"/>
      <c r="I6" s="103"/>
    </row>
    <row r="7" spans="1:9" s="117" customFormat="1" ht="15">
      <c r="A7" s="288"/>
      <c r="B7" s="288"/>
      <c r="C7" s="281"/>
      <c r="D7" s="287"/>
      <c r="E7" s="287"/>
      <c r="F7" s="287"/>
      <c r="G7" s="116">
        <f>ROUND(+C7*E7*F7,2)</f>
        <v>0</v>
      </c>
      <c r="I7" s="103"/>
    </row>
    <row r="8" spans="1:9" s="117" customFormat="1" ht="15">
      <c r="A8" s="288"/>
      <c r="B8" s="288"/>
      <c r="C8" s="281"/>
      <c r="D8" s="287"/>
      <c r="E8" s="287"/>
      <c r="F8" s="287"/>
      <c r="G8" s="151">
        <f>ROUND(+C8*E8*F8,2)</f>
        <v>0</v>
      </c>
      <c r="I8" s="103"/>
    </row>
    <row r="9" spans="1:20" s="117" customFormat="1" ht="15">
      <c r="A9" s="212"/>
      <c r="B9" s="212"/>
      <c r="C9" s="118"/>
      <c r="E9" s="221"/>
      <c r="F9" s="231" t="s">
        <v>249</v>
      </c>
      <c r="G9" s="92">
        <f>ROUND(SUM(G5:G8),2)</f>
        <v>0</v>
      </c>
      <c r="I9" s="133" t="s">
        <v>278</v>
      </c>
      <c r="N9" s="134"/>
      <c r="O9" s="103"/>
      <c r="P9" s="103"/>
      <c r="Q9" s="103"/>
      <c r="R9" s="103"/>
      <c r="S9" s="103"/>
      <c r="T9" s="103"/>
    </row>
    <row r="10" spans="1:20" s="117" customFormat="1" ht="15">
      <c r="A10" s="212"/>
      <c r="B10" s="212"/>
      <c r="C10" s="118"/>
      <c r="G10" s="121"/>
      <c r="I10" s="103"/>
      <c r="N10" s="449"/>
      <c r="O10" s="449"/>
      <c r="P10" s="134"/>
      <c r="Q10" s="449"/>
      <c r="R10" s="449"/>
      <c r="S10" s="103"/>
      <c r="T10" s="134"/>
    </row>
    <row r="11" spans="1:20" s="117" customFormat="1" ht="15">
      <c r="A11" s="288"/>
      <c r="B11" s="288"/>
      <c r="C11" s="281"/>
      <c r="D11" s="287"/>
      <c r="E11" s="287"/>
      <c r="F11" s="287"/>
      <c r="G11" s="116">
        <f>ROUND(+C11*E11*F11,2)</f>
        <v>0</v>
      </c>
      <c r="I11" s="103"/>
      <c r="N11" s="102"/>
      <c r="O11" s="102"/>
      <c r="P11" s="134"/>
      <c r="Q11" s="102"/>
      <c r="R11" s="102"/>
      <c r="S11" s="103"/>
      <c r="T11" s="134"/>
    </row>
    <row r="12" spans="1:20" s="117" customFormat="1" ht="15">
      <c r="A12" s="288"/>
      <c r="B12" s="288"/>
      <c r="C12" s="281"/>
      <c r="D12" s="287"/>
      <c r="E12" s="287"/>
      <c r="F12" s="287"/>
      <c r="G12" s="151">
        <f>ROUND(+C12*E12*F12,2)</f>
        <v>0</v>
      </c>
      <c r="I12" s="103"/>
      <c r="N12" s="450"/>
      <c r="O12" s="451"/>
      <c r="P12" s="142"/>
      <c r="Q12" s="452"/>
      <c r="R12" s="452"/>
      <c r="S12" s="103"/>
      <c r="T12" s="143"/>
    </row>
    <row r="13" spans="3:20" s="117" customFormat="1" ht="15">
      <c r="C13" s="118"/>
      <c r="E13" s="220"/>
      <c r="F13" s="228" t="s">
        <v>279</v>
      </c>
      <c r="G13" s="92">
        <f>ROUND(SUM(G10:G12),2)</f>
        <v>0</v>
      </c>
      <c r="I13" s="133" t="s">
        <v>278</v>
      </c>
      <c r="N13" s="159"/>
      <c r="O13" s="159"/>
      <c r="P13" s="142"/>
      <c r="Q13" s="453"/>
      <c r="R13" s="453"/>
      <c r="S13" s="103"/>
      <c r="T13" s="143"/>
    </row>
    <row r="14" spans="6:7" ht="15">
      <c r="F14" s="20"/>
      <c r="G14" s="91"/>
    </row>
    <row r="15" spans="5:9" ht="15">
      <c r="E15" s="249"/>
      <c r="F15" s="249" t="s">
        <v>215</v>
      </c>
      <c r="G15" s="90">
        <f>+G13+G9</f>
        <v>0</v>
      </c>
      <c r="I15" s="157" t="s">
        <v>252</v>
      </c>
    </row>
    <row r="16" spans="3:7" s="117" customFormat="1" ht="15">
      <c r="C16" s="118"/>
      <c r="G16" s="118"/>
    </row>
    <row r="17" spans="1:9" s="117" customFormat="1" ht="15">
      <c r="A17" s="122" t="s">
        <v>48</v>
      </c>
      <c r="B17" s="123"/>
      <c r="C17" s="123"/>
      <c r="D17" s="123"/>
      <c r="E17" s="123"/>
      <c r="F17" s="123"/>
      <c r="G17" s="144"/>
      <c r="I17" s="158" t="s">
        <v>251</v>
      </c>
    </row>
    <row r="18" spans="1:17" s="117" customFormat="1" ht="45" customHeight="1">
      <c r="A18" s="446"/>
      <c r="B18" s="447"/>
      <c r="C18" s="447"/>
      <c r="D18" s="447"/>
      <c r="E18" s="447"/>
      <c r="F18" s="447"/>
      <c r="G18" s="448"/>
      <c r="I18" s="444" t="s">
        <v>316</v>
      </c>
      <c r="J18" s="444"/>
      <c r="K18" s="444"/>
      <c r="L18" s="444"/>
      <c r="M18" s="444"/>
      <c r="N18" s="444"/>
      <c r="O18" s="444"/>
      <c r="P18" s="444"/>
      <c r="Q18" s="444"/>
    </row>
    <row r="20" spans="1:9" s="117" customFormat="1" ht="15">
      <c r="A20" s="122" t="s">
        <v>49</v>
      </c>
      <c r="B20" s="126"/>
      <c r="C20" s="127"/>
      <c r="D20" s="127"/>
      <c r="E20" s="127"/>
      <c r="F20" s="127"/>
      <c r="G20" s="145"/>
      <c r="I20" s="158" t="s">
        <v>251</v>
      </c>
    </row>
    <row r="21" spans="1:17" s="117" customFormat="1" ht="45" customHeight="1">
      <c r="A21" s="446"/>
      <c r="B21" s="447"/>
      <c r="C21" s="447"/>
      <c r="D21" s="447"/>
      <c r="E21" s="447"/>
      <c r="F21" s="447"/>
      <c r="G21" s="448"/>
      <c r="I21" s="444" t="s">
        <v>316</v>
      </c>
      <c r="J21" s="444"/>
      <c r="K21" s="444"/>
      <c r="L21" s="444"/>
      <c r="M21" s="444"/>
      <c r="N21" s="444"/>
      <c r="O21" s="444"/>
      <c r="P21" s="444"/>
      <c r="Q21" s="444"/>
    </row>
  </sheetData>
  <sheetProtection sheet="1" objects="1" scenarios="1"/>
  <mergeCells count="11">
    <mergeCell ref="A18:G18"/>
    <mergeCell ref="I21:Q21"/>
    <mergeCell ref="I18:Q18"/>
    <mergeCell ref="A21:G21"/>
    <mergeCell ref="A1:F1"/>
    <mergeCell ref="A2:G2"/>
    <mergeCell ref="N10:O10"/>
    <mergeCell ref="Q10:R10"/>
    <mergeCell ref="N12:O12"/>
    <mergeCell ref="Q12:R12"/>
    <mergeCell ref="Q13:R13"/>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 Wendy</dc:creator>
  <cp:keywords/>
  <dc:description/>
  <cp:lastModifiedBy>Frank Zhu</cp:lastModifiedBy>
  <cp:lastPrinted>2023-06-08T18:06:43Z</cp:lastPrinted>
  <dcterms:created xsi:type="dcterms:W3CDTF">2016-01-27T18:57:01Z</dcterms:created>
  <dcterms:modified xsi:type="dcterms:W3CDTF">2024-06-28T17:35:28Z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